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16352-sara\Desktop\TRANSPARÊNCIA\Publicações Setembro\Execução Orçamentaria\"/>
    </mc:Choice>
  </mc:AlternateContent>
  <xr:revisionPtr revIDLastSave="0" documentId="8_{ED9F33BD-FFE4-4F3E-80E7-A79E6BE8C3A1}" xr6:coauthVersionLast="47" xr6:coauthVersionMax="47" xr10:uidLastSave="{00000000-0000-0000-0000-000000000000}"/>
  <bookViews>
    <workbookView xWindow="-110" yWindow="-110" windowWidth="19420" windowHeight="10300" xr2:uid="{920EF8FA-4D3C-4F52-80AB-ECF576E3F510}"/>
  </bookViews>
  <sheets>
    <sheet name="CRER" sheetId="1" r:id="rId1"/>
  </sheets>
  <definedNames>
    <definedName name="_xlnm.Print_Area" localSheetId="0">CRER!$B$1:$W$60</definedName>
  </definedNames>
  <calcPr calcId="191029" iterateDelta="1E-4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G52" i="1" l="1"/>
  <c r="V37" i="1"/>
  <c r="U37" i="1"/>
  <c r="T37" i="1"/>
  <c r="S37" i="1"/>
  <c r="R37" i="1"/>
  <c r="Q37" i="1"/>
  <c r="O37" i="1"/>
  <c r="N37" i="1"/>
  <c r="M37" i="1"/>
  <c r="K37" i="1"/>
  <c r="J37" i="1"/>
  <c r="I37" i="1"/>
  <c r="H37" i="1"/>
  <c r="Y37" i="1" s="1"/>
  <c r="G37" i="1"/>
  <c r="F37" i="1"/>
  <c r="E37" i="1"/>
  <c r="X37" i="1" s="1"/>
  <c r="D37" i="1"/>
  <c r="C37" i="1"/>
  <c r="W35" i="1"/>
  <c r="W33" i="1"/>
  <c r="W29" i="1"/>
  <c r="W26" i="1"/>
  <c r="W23" i="1"/>
  <c r="Y22" i="1"/>
  <c r="X22" i="1"/>
  <c r="W22" i="1"/>
  <c r="W37" i="1" s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Autor desconhecido</author>
  </authors>
  <commentList>
    <comment ref="C22" authorId="0" shapeId="1025" xr:uid="{75239023-3C34-4A47-B578-5F95BAEEDF74}">
      <text>
        <r>
          <rPr>
            <sz val="10"/>
            <color theme="1"/>
            <rFont val="Liberation Sans"/>
            <family val="2"/>
          </rPr>
          <t>R$ 17.683.095,60 Custeio + R$ 167.723,57 Residência + R$  59.841,36 Servidores + R$ 313.101,72 11º Apostilamento Jan25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222250</xdr:colOff>
                <xdr:row>20</xdr:row>
                <xdr:rowOff>127000</xdr:rowOff>
              </from>
              <to>
                <xdr:col>4</xdr:col>
                <xdr:colOff>203200</xdr:colOff>
                <xdr:row>23</xdr:row>
                <xdr:rowOff>304800</xdr:rowOff>
              </to>
            </anchor>
          </commentPr>
        </mc:Fallback>
      </mc:AlternateContent>
    </comment>
    <comment ref="D22" authorId="0" shapeId="1026" xr:uid="{7A467C7D-8653-46DA-82A1-B2B55410CF4A}">
      <text>
        <r>
          <rPr>
            <sz val="10"/>
            <color theme="1"/>
            <rFont val="Liberation Sans"/>
            <family val="2"/>
          </rPr>
          <t>R$ 17.683.095,60 Custeio + R$ 79.031,99 custeio diverso +preceptores + R$ 313.101,72 11º Apostilamento Jan25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222250</xdr:colOff>
                <xdr:row>20</xdr:row>
                <xdr:rowOff>127000</xdr:rowOff>
              </from>
              <to>
                <xdr:col>5</xdr:col>
                <xdr:colOff>203200</xdr:colOff>
                <xdr:row>23</xdr:row>
                <xdr:rowOff>304800</xdr:rowOff>
              </to>
            </anchor>
          </commentPr>
        </mc:Fallback>
      </mc:AlternateContent>
    </comment>
    <comment ref="E22" authorId="0" shapeId="1027" xr:uid="{35B5A65C-CD03-4AD1-8EE5-FB5E83DCC308}">
      <text>
        <r>
          <rPr>
            <sz val="10"/>
            <color theme="1"/>
            <rFont val="Liberation Sans"/>
          </rPr>
          <t>Custeio Jan25 R$ 17.683.095,60 + R$ 23.825,01 Residência Jan25 R$ 23.825,01 (de 167.723,57 foi anulado em mar25 143.898,56)+ R$ 63.628.249,92 + R$733.836,01 Fev25 foianulado em maio 142.248,56) +R$ 1.776.033,12 Custeio Jan25 +  R$19.536.364,23 Custeio Fev-Dez25 + R$ 12.931.029,36 Custeio Fev25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222250</xdr:colOff>
                <xdr:row>20</xdr:row>
                <xdr:rowOff>133350</xdr:rowOff>
              </from>
              <to>
                <xdr:col>6</xdr:col>
                <xdr:colOff>209550</xdr:colOff>
                <xdr:row>31</xdr:row>
                <xdr:rowOff>241300</xdr:rowOff>
              </to>
            </anchor>
          </commentPr>
        </mc:Fallback>
      </mc:AlternateContent>
    </comment>
    <comment ref="M22" authorId="0" shapeId="1028" xr:uid="{74E52B2D-E22F-4904-A001-623D847211FD}">
      <text>
        <r>
          <rPr>
            <sz val="10"/>
            <color theme="1"/>
            <rFont val="Liberation Sans"/>
            <family val="2"/>
          </rPr>
          <t>R$ 16.483.095,60 Custeio parcial Jan25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234950</xdr:colOff>
                <xdr:row>20</xdr:row>
                <xdr:rowOff>127000</xdr:rowOff>
              </from>
              <to>
                <xdr:col>14</xdr:col>
                <xdr:colOff>342900</xdr:colOff>
                <xdr:row>25</xdr:row>
                <xdr:rowOff>254000</xdr:rowOff>
              </to>
            </anchor>
          </commentPr>
        </mc:Fallback>
      </mc:AlternateContent>
    </comment>
    <comment ref="Q22" authorId="0" shapeId="1029" xr:uid="{E2E59E0F-8027-423F-B33E-843A031BD890}">
      <text>
        <r>
          <rPr>
            <sz val="10"/>
            <color theme="1"/>
            <rFont val="Liberation Sans"/>
          </rPr>
          <t>DARE QUITADO em 29/01/25 - referente à restituição de investimento SEI 202300010045868 / 70043170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17</xdr:col>
                <xdr:colOff>234950</xdr:colOff>
                <xdr:row>20</xdr:row>
                <xdr:rowOff>133350</xdr:rowOff>
              </from>
              <to>
                <xdr:col>18</xdr:col>
                <xdr:colOff>317500</xdr:colOff>
                <xdr:row>23</xdr:row>
                <xdr:rowOff>25400</xdr:rowOff>
              </to>
            </anchor>
          </commentPr>
        </mc:Fallback>
      </mc:AlternateContent>
    </comment>
    <comment ref="S22" authorId="0" shapeId="1030" xr:uid="{4CC2921A-C02D-471F-816B-56C0A9B0D792}">
      <text>
        <r>
          <rPr>
            <sz val="10"/>
            <color theme="1"/>
            <rFont val="Liberation Sans"/>
          </rPr>
          <t>R$ 56.445,28 Custeio consolidado DEZ24 + R$ 20.921,60custeio diverso e gratificação  preceptores DEZ24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19</xdr:col>
                <xdr:colOff>228600</xdr:colOff>
                <xdr:row>20</xdr:row>
                <xdr:rowOff>133350</xdr:rowOff>
              </from>
              <to>
                <xdr:col>20</xdr:col>
                <xdr:colOff>342900</xdr:colOff>
                <xdr:row>23</xdr:row>
                <xdr:rowOff>165100</xdr:rowOff>
              </to>
            </anchor>
          </commentPr>
        </mc:Fallback>
      </mc:AlternateContent>
    </comment>
    <comment ref="U22" authorId="0" shapeId="1031" xr:uid="{16E6E212-6511-4716-A0C0-C228A6ED80B8}">
      <text>
        <r>
          <rPr>
            <sz val="10"/>
            <color theme="1"/>
            <rFont val="Liberation Sans"/>
          </rPr>
          <t>10º Apostilamento DEZ24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21</xdr:col>
                <xdr:colOff>228600</xdr:colOff>
                <xdr:row>20</xdr:row>
                <xdr:rowOff>133350</xdr:rowOff>
              </from>
              <to>
                <xdr:col>22</xdr:col>
                <xdr:colOff>31750</xdr:colOff>
                <xdr:row>21</xdr:row>
                <xdr:rowOff>82550</xdr:rowOff>
              </to>
            </anchor>
          </commentPr>
        </mc:Fallback>
      </mc:AlternateContent>
    </comment>
    <comment ref="C23" authorId="0" shapeId="1032" xr:uid="{4F9945AC-E5B4-4873-AD5E-2DFF344C687D}">
      <text>
        <r>
          <rPr>
            <sz val="10"/>
            <color theme="1"/>
            <rFont val="Liberation Sans"/>
            <family val="2"/>
          </rPr>
          <t>R$ 17.683.095,60 Custeio + R$ 167.723,57 Residência + R$ 59.841,36 Servidores + R$ 322.154,73 12ºApostilamnento FEV25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222250</xdr:colOff>
                <xdr:row>20</xdr:row>
                <xdr:rowOff>444500</xdr:rowOff>
              </from>
              <to>
                <xdr:col>4</xdr:col>
                <xdr:colOff>203200</xdr:colOff>
                <xdr:row>25</xdr:row>
                <xdr:rowOff>0</xdr:rowOff>
              </to>
            </anchor>
          </commentPr>
        </mc:Fallback>
      </mc:AlternateContent>
    </comment>
    <comment ref="D23" authorId="0" shapeId="1033" xr:uid="{97553FB0-A3B4-4AFC-ADAD-CC58B33DA14E}">
      <text>
        <r>
          <rPr>
            <sz val="10"/>
            <color theme="1"/>
            <rFont val="Liberation Sans"/>
            <family val="2"/>
          </rPr>
          <t>R$ 17.683.095,60 Custeio + R$ 79.031,99 Preceptores e Custeio diverso + R$ 322.154,73 12º Apostilamento FEV25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222250</xdr:colOff>
                <xdr:row>20</xdr:row>
                <xdr:rowOff>444500</xdr:rowOff>
              </from>
              <to>
                <xdr:col>5</xdr:col>
                <xdr:colOff>203200</xdr:colOff>
                <xdr:row>25</xdr:row>
                <xdr:rowOff>0</xdr:rowOff>
              </to>
            </anchor>
          </commentPr>
        </mc:Fallback>
      </mc:AlternateContent>
    </comment>
    <comment ref="E23" authorId="0" shapeId="1034" xr:uid="{A83E3B73-6AF8-4F9A-9933-E1D7B2DD11AE}">
      <text>
        <r>
          <rPr>
            <sz val="10"/>
            <color theme="1"/>
            <rFont val="Liberation Sans"/>
          </rPr>
          <t>R$ 1.200.00,00 + R$ 313.101,72 11º Apostilamento Jan25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222250</xdr:colOff>
                <xdr:row>20</xdr:row>
                <xdr:rowOff>444500</xdr:rowOff>
              </from>
              <to>
                <xdr:col>6</xdr:col>
                <xdr:colOff>209550</xdr:colOff>
                <xdr:row>22</xdr:row>
                <xdr:rowOff>222250</xdr:rowOff>
              </to>
            </anchor>
          </commentPr>
        </mc:Fallback>
      </mc:AlternateContent>
    </comment>
    <comment ref="F23" authorId="0" shapeId="1035" xr:uid="{0B400B9A-E3AF-4836-B8D4-3BF796FBCC66}">
      <text>
        <r>
          <rPr>
            <sz val="10"/>
            <color theme="1"/>
            <rFont val="Liberation Sans"/>
          </rPr>
          <t>Investimento SEI 202400010050852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228600</xdr:colOff>
                <xdr:row>20</xdr:row>
                <xdr:rowOff>444500</xdr:rowOff>
              </from>
              <to>
                <xdr:col>7</xdr:col>
                <xdr:colOff>215900</xdr:colOff>
                <xdr:row>22</xdr:row>
                <xdr:rowOff>82550</xdr:rowOff>
              </to>
            </anchor>
          </commentPr>
        </mc:Fallback>
      </mc:AlternateContent>
    </comment>
    <comment ref="M23" authorId="0" shapeId="1036" xr:uid="{02C3FFF7-649D-4E24-82CE-BABAEE450D42}">
      <text>
        <r>
          <rPr>
            <sz val="10"/>
            <color theme="1"/>
            <rFont val="Liberation Sans"/>
            <family val="2"/>
          </rPr>
          <t>R$ 1.776.033,12 + 1.776.033,12 + 12.931.029,36 Custeio parcial FEV25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234950</xdr:colOff>
                <xdr:row>20</xdr:row>
                <xdr:rowOff>444500</xdr:rowOff>
              </from>
              <to>
                <xdr:col>14</xdr:col>
                <xdr:colOff>342900</xdr:colOff>
                <xdr:row>22</xdr:row>
                <xdr:rowOff>228600</xdr:rowOff>
              </to>
            </anchor>
          </commentPr>
        </mc:Fallback>
      </mc:AlternateContent>
    </comment>
    <comment ref="U23" authorId="0" shapeId="1037" xr:uid="{AC09B28A-4437-4F02-81E2-3C5B190B5152}">
      <text>
        <r>
          <rPr>
            <sz val="10"/>
            <color theme="1"/>
            <rFont val="Liberation Sans"/>
          </rPr>
          <t>R$ 201.460,41 Fundo rescisório DEZ24 + R$ 628.053,93 Custeio consolidado DEZ24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21</xdr:col>
                <xdr:colOff>228600</xdr:colOff>
                <xdr:row>20</xdr:row>
                <xdr:rowOff>444500</xdr:rowOff>
              </from>
              <to>
                <xdr:col>22</xdr:col>
                <xdr:colOff>31750</xdr:colOff>
                <xdr:row>23</xdr:row>
                <xdr:rowOff>196850</xdr:rowOff>
              </to>
            </anchor>
          </commentPr>
        </mc:Fallback>
      </mc:AlternateContent>
    </comment>
    <comment ref="M24" authorId="0" shapeId="1038" xr:uid="{CE214E53-E036-4A3E-9CDB-36057335D24B}">
      <text>
        <r>
          <rPr>
            <sz val="10"/>
            <color theme="1"/>
            <rFont val="Liberation Sans"/>
            <family val="2"/>
          </rPr>
          <t xml:space="preserve"> 11º Apostilamento JAN25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234950</xdr:colOff>
                <xdr:row>21</xdr:row>
                <xdr:rowOff>63500</xdr:rowOff>
              </from>
              <to>
                <xdr:col>14</xdr:col>
                <xdr:colOff>342900</xdr:colOff>
                <xdr:row>23</xdr:row>
                <xdr:rowOff>82550</xdr:rowOff>
              </to>
            </anchor>
          </commentPr>
        </mc:Fallback>
      </mc:AlternateContent>
    </comment>
    <comment ref="M25" authorId="0" shapeId="1039" xr:uid="{844DE8DE-EDC0-4547-94B3-409A62B01D47}">
      <text>
        <r>
          <rPr>
            <sz val="10"/>
            <color theme="1"/>
            <rFont val="Liberation Sans"/>
            <family val="2"/>
          </rPr>
          <t>R$ 13.507.062,48 +1.776.033,12 + 1.200.00,00 Custeio parcial MAR25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234950</xdr:colOff>
                <xdr:row>22</xdr:row>
                <xdr:rowOff>69850</xdr:rowOff>
              </from>
              <to>
                <xdr:col>14</xdr:col>
                <xdr:colOff>342900</xdr:colOff>
                <xdr:row>25</xdr:row>
                <xdr:rowOff>57150</xdr:rowOff>
              </to>
            </anchor>
          </commentPr>
        </mc:Fallback>
      </mc:AlternateContent>
    </comment>
    <comment ref="C26" authorId="0" shapeId="1040" xr:uid="{456BBFC5-0AFF-489B-B4CF-C1101618B360}">
      <text>
        <r>
          <rPr>
            <sz val="10"/>
            <color theme="1"/>
            <rFont val="Liberation Sans"/>
            <family val="2"/>
          </rPr>
          <t xml:space="preserve">R$ 17.683.095,60 Custeio + R$ 177.090,20 Residência + R$ 59.841,36 Servidores + R$ </t>
        </r>
        <r>
          <rPr>
            <sz val="10"/>
            <color rgb="FF000000"/>
            <rFont val="Liberation Sans"/>
            <family val="2"/>
          </rPr>
          <t>306.286,71</t>
        </r>
        <r>
          <rPr>
            <sz val="10"/>
            <color theme="1"/>
            <rFont val="Liberation Sans"/>
            <family val="2"/>
          </rPr>
          <t xml:space="preserve"> 13ºApostilamnento MAR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215900</xdr:colOff>
                <xdr:row>23</xdr:row>
                <xdr:rowOff>76200</xdr:rowOff>
              </from>
              <to>
                <xdr:col>4</xdr:col>
                <xdr:colOff>203200</xdr:colOff>
                <xdr:row>28</xdr:row>
                <xdr:rowOff>12700</xdr:rowOff>
              </to>
            </anchor>
          </commentPr>
        </mc:Fallback>
      </mc:AlternateContent>
    </comment>
    <comment ref="D26" authorId="0" shapeId="1041" xr:uid="{56E49AED-B5F3-4D2E-A22B-3F0DF8D63146}">
      <text>
        <r>
          <rPr>
            <sz val="10"/>
            <color rgb="FF000000"/>
            <rFont val="Liberation Sans"/>
            <family val="2"/>
          </rPr>
          <t>R$ 17.683.095,60 Custeio + R$ 88.398,62 Preceptores e Custeio diverso + R$ 306.286,71 13º Apostilamento MAR25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222250</xdr:colOff>
                <xdr:row>23</xdr:row>
                <xdr:rowOff>76200</xdr:rowOff>
              </from>
              <to>
                <xdr:col>5</xdr:col>
                <xdr:colOff>209550</xdr:colOff>
                <xdr:row>28</xdr:row>
                <xdr:rowOff>12700</xdr:rowOff>
              </to>
            </anchor>
          </commentPr>
        </mc:Fallback>
      </mc:AlternateContent>
    </comment>
    <comment ref="E26" authorId="0" shapeId="1042" xr:uid="{06C97CB0-7DEB-4D3E-B00D-76E72C5E96A9}">
      <text>
        <r>
          <rPr>
            <sz val="10"/>
            <color theme="1"/>
            <rFont val="Liberation Sans"/>
          </rPr>
          <t xml:space="preserve"> 12º Apostilamento FEV25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222250</xdr:colOff>
                <xdr:row>23</xdr:row>
                <xdr:rowOff>76200</xdr:rowOff>
              </from>
              <to>
                <xdr:col>6</xdr:col>
                <xdr:colOff>209550</xdr:colOff>
                <xdr:row>25</xdr:row>
                <xdr:rowOff>95250</xdr:rowOff>
              </to>
            </anchor>
          </commentPr>
        </mc:Fallback>
      </mc:AlternateContent>
    </comment>
    <comment ref="M26" authorId="0" shapeId="1043" xr:uid="{C3B841A9-97BE-422D-868D-0D3789EA586F}">
      <text>
        <r>
          <rPr>
            <sz val="10"/>
            <color theme="1"/>
            <rFont val="Liberation Sans"/>
          </rPr>
          <t>R$ 698.529,67 Custeio consolidado Jan25 + R$ 220.795,76 Fundo rescisório Jan25 + R$ 23.825,01 Custeio diverso e preceptores Residência médica Jan25 + R$ 20.472,08 diferença de  Fundo rescisório DEZ24 ajustado em jan25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234950</xdr:colOff>
                <xdr:row>23</xdr:row>
                <xdr:rowOff>76200</xdr:rowOff>
              </from>
              <to>
                <xdr:col>14</xdr:col>
                <xdr:colOff>349250</xdr:colOff>
                <xdr:row>31</xdr:row>
                <xdr:rowOff>76200</xdr:rowOff>
              </to>
            </anchor>
          </commentPr>
        </mc:Fallback>
      </mc:AlternateContent>
    </comment>
    <comment ref="P26" authorId="0" shapeId="1044" xr:uid="{F8640EC3-AFD2-4A72-93EE-FEB3C13985EC}">
      <text>
        <r>
          <rPr>
            <sz val="10"/>
            <color theme="1"/>
            <rFont val="Liberation Sans"/>
          </rPr>
          <t>DARE QUITADO em março/25 - referente à devolução de valor de Residência médica DEZ24 SEI Nº72255521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16</xdr:col>
                <xdr:colOff>234950</xdr:colOff>
                <xdr:row>23</xdr:row>
                <xdr:rowOff>76200</xdr:rowOff>
              </from>
              <to>
                <xdr:col>17</xdr:col>
                <xdr:colOff>139700</xdr:colOff>
                <xdr:row>27</xdr:row>
                <xdr:rowOff>38100</xdr:rowOff>
              </to>
            </anchor>
          </commentPr>
        </mc:Fallback>
      </mc:AlternateContent>
    </comment>
    <comment ref="Q26" authorId="0" shapeId="1045" xr:uid="{2F6CD77D-BAD9-43FA-AEF4-A577B3AE5F83}">
      <text>
        <r>
          <rPr>
            <sz val="10"/>
            <color theme="1"/>
            <rFont val="Liberation Sans"/>
          </rPr>
          <t>DARE QUITADO em 28/03/25 - referente à restituição de investimento SEI 202200010063643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17</xdr:col>
                <xdr:colOff>234950</xdr:colOff>
                <xdr:row>23</xdr:row>
                <xdr:rowOff>76200</xdr:rowOff>
              </from>
              <to>
                <xdr:col>18</xdr:col>
                <xdr:colOff>317500</xdr:colOff>
                <xdr:row>27</xdr:row>
                <xdr:rowOff>38100</xdr:rowOff>
              </to>
            </anchor>
          </commentPr>
        </mc:Fallback>
      </mc:AlternateContent>
    </comment>
    <comment ref="S26" authorId="0" shapeId="1046" xr:uid="{B58F4C59-EDB5-4FE7-89E9-10611A50DFF4}">
      <text>
        <r>
          <rPr>
            <sz val="10"/>
            <color theme="1"/>
            <rFont val="Liberation Sans"/>
          </rPr>
          <t>Referência: DEZ/24 R$ 5.804,50 Consolidado DEZ24 Custeio Na OP estava Res Médica, a OP foi substituída p/ CUSTEIO Dez24 consolidado em 24/03/25+ R$2.092,16 Ajuste/Diferença de RES. MÉDICA 14° T.A DEZ24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19</xdr:col>
                <xdr:colOff>228600</xdr:colOff>
                <xdr:row>23</xdr:row>
                <xdr:rowOff>76200</xdr:rowOff>
              </from>
              <to>
                <xdr:col>20</xdr:col>
                <xdr:colOff>342900</xdr:colOff>
                <xdr:row>31</xdr:row>
                <xdr:rowOff>76200</xdr:rowOff>
              </to>
            </anchor>
          </commentPr>
        </mc:Fallback>
      </mc:AlternateContent>
    </comment>
    <comment ref="M27" authorId="0" shapeId="1047" xr:uid="{7693C261-C061-4230-8792-EAB3E2F1C31B}">
      <text>
        <r>
          <rPr>
            <sz val="10"/>
            <color theme="1"/>
            <rFont val="Liberation Sans"/>
          </rPr>
          <t>R$ 322.154,73 12º Apostilamento FEV25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234950</xdr:colOff>
                <xdr:row>24</xdr:row>
                <xdr:rowOff>76200</xdr:rowOff>
              </from>
              <to>
                <xdr:col>14</xdr:col>
                <xdr:colOff>349250</xdr:colOff>
                <xdr:row>26</xdr:row>
                <xdr:rowOff>95250</xdr:rowOff>
              </to>
            </anchor>
          </commentPr>
        </mc:Fallback>
      </mc:AlternateContent>
    </comment>
    <comment ref="M28" authorId="0" shapeId="1048" xr:uid="{E3B86D1F-70D7-46EB-8848-C68F12EC7DDE}">
      <text>
        <r>
          <rPr>
            <sz val="10"/>
            <color theme="1"/>
            <rFont val="Liberation Sans"/>
          </rPr>
          <t>custeio abr25 parcial R$ 14.707.062,48 + R$ 1.776.033,12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234950</xdr:colOff>
                <xdr:row>25</xdr:row>
                <xdr:rowOff>82550</xdr:rowOff>
              </from>
              <to>
                <xdr:col>14</xdr:col>
                <xdr:colOff>349250</xdr:colOff>
                <xdr:row>27</xdr:row>
                <xdr:rowOff>101600</xdr:rowOff>
              </to>
            </anchor>
          </commentPr>
        </mc:Fallback>
      </mc:AlternateContent>
    </comment>
    <comment ref="C29" authorId="0" shapeId="1049" xr:uid="{07B5ABF7-A59E-427C-8D0A-2A99841D8F52}">
      <text>
        <r>
          <rPr>
            <sz val="10"/>
            <color theme="1"/>
            <rFont val="Liberation Sans"/>
            <family val="2"/>
          </rPr>
          <t xml:space="preserve">R$ 17.683.095,60 Custeio + R$ 177.090,20 Residência + R$ 59.841,36 Servidores + R$ </t>
        </r>
        <r>
          <rPr>
            <sz val="10"/>
            <color rgb="FF000000"/>
            <rFont val="Liberation Sans"/>
            <family val="2"/>
          </rPr>
          <t>307.284,70</t>
        </r>
        <r>
          <rPr>
            <sz val="10"/>
            <color theme="1"/>
            <rFont val="Liberation Sans"/>
            <family val="2"/>
          </rPr>
          <t xml:space="preserve"> 14ºApostilamnento ABR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215900</xdr:colOff>
                <xdr:row>26</xdr:row>
                <xdr:rowOff>82550</xdr:rowOff>
              </from>
              <to>
                <xdr:col>4</xdr:col>
                <xdr:colOff>203200</xdr:colOff>
                <xdr:row>31</xdr:row>
                <xdr:rowOff>19050</xdr:rowOff>
              </to>
            </anchor>
          </commentPr>
        </mc:Fallback>
      </mc:AlternateContent>
    </comment>
    <comment ref="D29" authorId="0" shapeId="1050" xr:uid="{72242482-5A95-4D16-8023-93FE54CBF49B}">
      <text>
        <r>
          <rPr>
            <sz val="10"/>
            <color rgb="FF000000"/>
            <rFont val="Liberation Sans"/>
            <family val="2"/>
          </rPr>
          <t>R$ 17.683.095,60 Custeio + R$ 88.398,62 Preceptores e Custeio diverso + R$ 307.284,70 14º Apostilamento ABR25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222250</xdr:colOff>
                <xdr:row>26</xdr:row>
                <xdr:rowOff>82550</xdr:rowOff>
              </from>
              <to>
                <xdr:col>5</xdr:col>
                <xdr:colOff>209550</xdr:colOff>
                <xdr:row>31</xdr:row>
                <xdr:rowOff>19050</xdr:rowOff>
              </to>
            </anchor>
          </commentPr>
        </mc:Fallback>
      </mc:AlternateContent>
    </comment>
    <comment ref="E29" authorId="0" shapeId="1051" xr:uid="{5D0C1E83-A977-4A84-B4FD-3DA3CD6C9C8A}">
      <text>
        <r>
          <rPr>
            <sz val="10"/>
            <color theme="1"/>
            <rFont val="Liberation Sans"/>
          </rPr>
          <t>R$ 12.062.615,62 + R$ 306.286,71 13ºApostila Mar25 + 51.565.634,34 + 708.360,80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222250</xdr:colOff>
                <xdr:row>26</xdr:row>
                <xdr:rowOff>82550</xdr:rowOff>
              </from>
              <to>
                <xdr:col>6</xdr:col>
                <xdr:colOff>209550</xdr:colOff>
                <xdr:row>29</xdr:row>
                <xdr:rowOff>215900</xdr:rowOff>
              </to>
            </anchor>
          </commentPr>
        </mc:Fallback>
      </mc:AlternateContent>
    </comment>
    <comment ref="M29" authorId="0" shapeId="1052" xr:uid="{00C6DA90-EA4B-4914-BF80-6D09B541219E}">
      <text>
        <r>
          <rPr>
            <sz val="10"/>
            <color theme="1"/>
            <rFont val="Liberation Sans"/>
          </rPr>
          <t>Energia + IR Jan25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234950</xdr:colOff>
                <xdr:row>26</xdr:row>
                <xdr:rowOff>82550</xdr:rowOff>
              </from>
              <to>
                <xdr:col>14</xdr:col>
                <xdr:colOff>349250</xdr:colOff>
                <xdr:row>28</xdr:row>
                <xdr:rowOff>101600</xdr:rowOff>
              </to>
            </anchor>
          </commentPr>
        </mc:Fallback>
      </mc:AlternateContent>
    </comment>
    <comment ref="M30" authorId="0" shapeId="1053" xr:uid="{5D92AD54-216D-4D12-82C7-BB6A3C67DE4D}">
      <text>
        <r>
          <rPr>
            <sz val="10"/>
            <color theme="1"/>
            <rFont val="Liberation Sans"/>
          </rPr>
          <t>Custeio consolidado Fev25 + Res Médica Fev25 R$ 25.475,21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234950</xdr:colOff>
                <xdr:row>27</xdr:row>
                <xdr:rowOff>88900</xdr:rowOff>
              </from>
              <to>
                <xdr:col>14</xdr:col>
                <xdr:colOff>349250</xdr:colOff>
                <xdr:row>29</xdr:row>
                <xdr:rowOff>247650</xdr:rowOff>
              </to>
            </anchor>
          </commentPr>
        </mc:Fallback>
      </mc:AlternateContent>
    </comment>
    <comment ref="M31" authorId="0" shapeId="1054" xr:uid="{ED98FF23-AFFD-427B-973B-9AC6C8C8A7DE}">
      <text>
        <r>
          <rPr>
            <sz val="10"/>
            <color theme="1"/>
            <rFont val="Liberation Sans"/>
          </rPr>
          <t>13º Apostilamento Mar25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234950</xdr:colOff>
                <xdr:row>28</xdr:row>
                <xdr:rowOff>88900</xdr:rowOff>
              </from>
              <to>
                <xdr:col>14</xdr:col>
                <xdr:colOff>349250</xdr:colOff>
                <xdr:row>30</xdr:row>
                <xdr:rowOff>107950</xdr:rowOff>
              </to>
            </anchor>
          </commentPr>
        </mc:Fallback>
      </mc:AlternateContent>
    </comment>
    <comment ref="M32" authorId="0" shapeId="1055" xr:uid="{31533A72-61A5-440D-ADB4-0D51EE4D06B0}">
      <text>
        <r>
          <rPr>
            <sz val="10"/>
            <color theme="1"/>
            <rFont val="Liberation Sans"/>
          </rPr>
          <t>Custeio parcial Maio25 R$ 1.776.033,12 + 15.407.062,48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234950</xdr:colOff>
                <xdr:row>29</xdr:row>
                <xdr:rowOff>95250</xdr:rowOff>
              </from>
              <to>
                <xdr:col>14</xdr:col>
                <xdr:colOff>349250</xdr:colOff>
                <xdr:row>31</xdr:row>
                <xdr:rowOff>114300</xdr:rowOff>
              </to>
            </anchor>
          </commentPr>
        </mc:Fallback>
      </mc:AlternateContent>
    </comment>
    <comment ref="C33" authorId="0" shapeId="1056" xr:uid="{BD5F3CE0-01CB-42E0-B6A8-481C8973731C}">
      <text>
        <r>
          <rPr>
            <sz val="10"/>
            <color theme="1"/>
            <rFont val="Liberation Sans"/>
            <family val="2"/>
          </rPr>
          <t xml:space="preserve">R$ 17.683.095,60 Custeio + R$ 177.090,20 Residência + R$ 59.841,36 Servidores + R$ </t>
        </r>
        <r>
          <rPr>
            <sz val="10"/>
            <color rgb="FF000000"/>
            <rFont val="Liberation Sans"/>
            <family val="2"/>
          </rPr>
          <t>314.696,44</t>
        </r>
        <r>
          <rPr>
            <sz val="10"/>
            <color theme="1"/>
            <rFont val="Liberation Sans"/>
            <family val="2"/>
          </rPr>
          <t xml:space="preserve"> 15Apostilamnento MAI25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215900</xdr:colOff>
                <xdr:row>30</xdr:row>
                <xdr:rowOff>95250</xdr:rowOff>
              </from>
              <to>
                <xdr:col>4</xdr:col>
                <xdr:colOff>203200</xdr:colOff>
                <xdr:row>35</xdr:row>
                <xdr:rowOff>31750</xdr:rowOff>
              </to>
            </anchor>
          </commentPr>
        </mc:Fallback>
      </mc:AlternateContent>
    </comment>
    <comment ref="D33" authorId="0" shapeId="1057" xr:uid="{CFB0E646-8012-4293-846B-BB1516AB7DAD}">
      <text>
        <r>
          <rPr>
            <sz val="10"/>
            <color rgb="FF000000"/>
            <rFont val="Liberation Sans"/>
            <family val="2"/>
          </rPr>
          <t>R$ 17.683.095,60 Custeio + R$ 88.398,62 Preceptores e Custeio diverso + R$ 314.696,44 Apostilamento Mai25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222250</xdr:colOff>
                <xdr:row>30</xdr:row>
                <xdr:rowOff>95250</xdr:rowOff>
              </from>
              <to>
                <xdr:col>5</xdr:col>
                <xdr:colOff>209550</xdr:colOff>
                <xdr:row>35</xdr:row>
                <xdr:rowOff>31750</xdr:rowOff>
              </to>
            </anchor>
          </commentPr>
        </mc:Fallback>
      </mc:AlternateContent>
    </comment>
    <comment ref="E33" authorId="0" shapeId="1058" xr:uid="{EBDC9EF5-1002-4C80-9356-E6F081788F3A}">
      <text>
        <r>
          <rPr>
            <sz val="10"/>
            <color theme="1"/>
            <rFont val="Liberation Sans"/>
          </rPr>
          <t xml:space="preserve"> 14º Apostilamento Abr25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222250</xdr:colOff>
                <xdr:row>30</xdr:row>
                <xdr:rowOff>95250</xdr:rowOff>
              </from>
              <to>
                <xdr:col>6</xdr:col>
                <xdr:colOff>209550</xdr:colOff>
                <xdr:row>32</xdr:row>
                <xdr:rowOff>114300</xdr:rowOff>
              </to>
            </anchor>
          </commentPr>
        </mc:Fallback>
      </mc:AlternateContent>
    </comment>
    <comment ref="F33" authorId="0" shapeId="1059" xr:uid="{26975877-D666-49A4-900A-4BC8A584ECF5}">
      <text>
        <r>
          <rPr>
            <sz val="10"/>
            <color theme="1"/>
            <rFont val="Liberation Sans"/>
          </rPr>
          <t>Investimento SEI 202400010050652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228600</xdr:colOff>
                <xdr:row>30</xdr:row>
                <xdr:rowOff>95250</xdr:rowOff>
              </from>
              <to>
                <xdr:col>7</xdr:col>
                <xdr:colOff>215900</xdr:colOff>
                <xdr:row>32</xdr:row>
                <xdr:rowOff>114300</xdr:rowOff>
              </to>
            </anchor>
          </commentPr>
        </mc:Fallback>
      </mc:AlternateContent>
    </comment>
    <comment ref="I33" authorId="0" shapeId="1060" xr:uid="{E24FBDEA-AE27-492E-BC00-826A51976C90}">
      <text>
        <r>
          <rPr>
            <sz val="10"/>
            <color theme="1"/>
            <rFont val="Liberation Sans"/>
          </rPr>
          <t>Investimento SEI 202400010050652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9</xdr:col>
                <xdr:colOff>234950</xdr:colOff>
                <xdr:row>30</xdr:row>
                <xdr:rowOff>95250</xdr:rowOff>
              </from>
              <to>
                <xdr:col>10</xdr:col>
                <xdr:colOff>279400</xdr:colOff>
                <xdr:row>32</xdr:row>
                <xdr:rowOff>114300</xdr:rowOff>
              </to>
            </anchor>
          </commentPr>
        </mc:Fallback>
      </mc:AlternateContent>
    </comment>
    <comment ref="M33" authorId="0" shapeId="1061" xr:uid="{84CCE38B-F83D-44A7-A2DC-A7A84BE1A99A}">
      <text>
        <r>
          <rPr>
            <sz val="10"/>
            <color theme="1"/>
            <rFont val="Liberation Sans"/>
          </rPr>
          <t>Custeio consolidado Mar25 981.817,68 + 218.182,32 fundo resc mar25 +  Res Médica Mar25 R$ 26.041,29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234950</xdr:colOff>
                <xdr:row>30</xdr:row>
                <xdr:rowOff>95250</xdr:rowOff>
              </from>
              <to>
                <xdr:col>14</xdr:col>
                <xdr:colOff>349250</xdr:colOff>
                <xdr:row>34</xdr:row>
                <xdr:rowOff>196850</xdr:rowOff>
              </to>
            </anchor>
          </commentPr>
        </mc:Fallback>
      </mc:AlternateContent>
    </comment>
    <comment ref="N33" authorId="0" shapeId="1062" xr:uid="{E4B85A9B-605C-4FC5-A20D-AD043E763815}">
      <text>
        <r>
          <rPr>
            <sz val="10"/>
            <color theme="1"/>
            <rFont val="Liberation Sans"/>
          </rPr>
          <t>Investimento SEI 202400010050652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14</xdr:col>
                <xdr:colOff>234950</xdr:colOff>
                <xdr:row>30</xdr:row>
                <xdr:rowOff>95250</xdr:rowOff>
              </from>
              <to>
                <xdr:col>15</xdr:col>
                <xdr:colOff>6350</xdr:colOff>
                <xdr:row>32</xdr:row>
                <xdr:rowOff>114300</xdr:rowOff>
              </to>
            </anchor>
          </commentPr>
        </mc:Fallback>
      </mc:AlternateContent>
    </comment>
    <comment ref="Q33" authorId="0" shapeId="1063" xr:uid="{F9A9E4A0-7FF5-4AD7-8E01-366F77AFE754}">
      <text>
        <r>
          <rPr>
            <sz val="10"/>
            <color theme="1"/>
            <rFont val="Liberation Sans"/>
          </rPr>
          <t>DARE QUITADO em 07/05/25  restituição de investimento SEI 202300010004463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17</xdr:col>
                <xdr:colOff>234950</xdr:colOff>
                <xdr:row>30</xdr:row>
                <xdr:rowOff>95250</xdr:rowOff>
              </from>
              <to>
                <xdr:col>18</xdr:col>
                <xdr:colOff>317500</xdr:colOff>
                <xdr:row>34</xdr:row>
                <xdr:rowOff>57150</xdr:rowOff>
              </to>
            </anchor>
          </commentPr>
        </mc:Fallback>
      </mc:AlternateContent>
    </comment>
    <comment ref="M34" authorId="0" shapeId="1064" xr:uid="{534D2BAE-EFC2-4C07-9547-378B12CE83B4}">
      <text>
        <r>
          <rPr>
            <sz val="10"/>
            <color theme="1"/>
            <rFont val="Liberation Sans"/>
          </rPr>
          <t>Custeio consolidado  Abr 974.412,59+  fundo resc  225.587,41 abr25 + Res Médica  27.149,43 abr25 + 307.284,70 Apostilamneto Abr25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234950</xdr:colOff>
                <xdr:row>31</xdr:row>
                <xdr:rowOff>101600</xdr:rowOff>
              </from>
              <to>
                <xdr:col>14</xdr:col>
                <xdr:colOff>349250</xdr:colOff>
                <xdr:row>36</xdr:row>
                <xdr:rowOff>177800</xdr:rowOff>
              </to>
            </anchor>
          </commentPr>
        </mc:Fallback>
      </mc:AlternateContent>
    </comment>
    <comment ref="C35" authorId="0" shapeId="1065" xr:uid="{D87AE7B0-2976-42E8-BE8D-71CBBC567DEA}">
      <text>
        <r>
          <rPr>
            <sz val="10"/>
            <color theme="1"/>
            <rFont val="Liberation Sans"/>
            <family val="2"/>
          </rPr>
          <t xml:space="preserve">R$ 17.683.095,60 Custeio + R$ 177.090,20 Residência + R$ 59.841,36 Servidores + R$ </t>
        </r>
        <r>
          <rPr>
            <sz val="10"/>
            <color rgb="FF000000"/>
            <rFont val="Liberation Sans"/>
            <family val="2"/>
          </rPr>
          <t>316.714,95</t>
        </r>
        <r>
          <rPr>
            <sz val="10"/>
            <color theme="1"/>
            <rFont val="Liberation Sans"/>
            <family val="2"/>
          </rPr>
          <t xml:space="preserve"> 16ºApostilamnento JUN25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215900</xdr:colOff>
                <xdr:row>32</xdr:row>
                <xdr:rowOff>101600</xdr:rowOff>
              </from>
              <to>
                <xdr:col>4</xdr:col>
                <xdr:colOff>203200</xdr:colOff>
                <xdr:row>37</xdr:row>
                <xdr:rowOff>38100</xdr:rowOff>
              </to>
            </anchor>
          </commentPr>
        </mc:Fallback>
      </mc:AlternateContent>
    </comment>
    <comment ref="D35" authorId="0" shapeId="1066" xr:uid="{68BD6C50-BC4B-46D5-89BC-6D3605F20875}">
      <text>
        <r>
          <rPr>
            <sz val="10"/>
            <color rgb="FF000000"/>
            <rFont val="Liberation Sans"/>
            <family val="2"/>
          </rPr>
          <t>R$ 17.683.095,60 Custeio + R$ 88.398,62 Preceptores e Custeio diverso + R$ 316.714,95 16º Apostilamento Jun25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222250</xdr:colOff>
                <xdr:row>32</xdr:row>
                <xdr:rowOff>101600</xdr:rowOff>
              </from>
              <to>
                <xdr:col>5</xdr:col>
                <xdr:colOff>209550</xdr:colOff>
                <xdr:row>37</xdr:row>
                <xdr:rowOff>38100</xdr:rowOff>
              </to>
            </anchor>
          </commentPr>
        </mc:Fallback>
      </mc:AlternateContent>
    </comment>
    <comment ref="E35" authorId="0" shapeId="1067" xr:uid="{4911CD26-4111-46DF-A447-AF45B8072993}">
      <text>
        <r>
          <rPr>
            <sz val="10"/>
            <color theme="1"/>
            <rFont val="Liberation Sans"/>
          </rPr>
          <t xml:space="preserve"> 15º Apostilamento Mai25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222250</xdr:colOff>
                <xdr:row>32</xdr:row>
                <xdr:rowOff>101600</xdr:rowOff>
              </from>
              <to>
                <xdr:col>6</xdr:col>
                <xdr:colOff>209550</xdr:colOff>
                <xdr:row>34</xdr:row>
                <xdr:rowOff>120650</xdr:rowOff>
              </to>
            </anchor>
          </commentPr>
        </mc:Fallback>
      </mc:AlternateContent>
    </comment>
    <comment ref="M35" authorId="0" shapeId="1068" xr:uid="{EDF7EAC9-9C57-4B6F-8551-17FEE6C4C4F5}">
      <text>
        <r>
          <rPr>
            <sz val="10"/>
            <color theme="1"/>
            <rFont val="Liberation Sans"/>
          </rPr>
          <t xml:space="preserve"> 15º Apostilamento Mai25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234950</xdr:colOff>
                <xdr:row>32</xdr:row>
                <xdr:rowOff>101600</xdr:rowOff>
              </from>
              <to>
                <xdr:col>14</xdr:col>
                <xdr:colOff>349250</xdr:colOff>
                <xdr:row>34</xdr:row>
                <xdr:rowOff>120650</xdr:rowOff>
              </to>
            </anchor>
          </commentPr>
        </mc:Fallback>
      </mc:AlternateContent>
    </comment>
    <comment ref="M36" authorId="0" shapeId="1069" xr:uid="{BE302D1A-4D20-4E74-83EE-80F989AFBB17}">
      <text>
        <r>
          <rPr>
            <sz val="10"/>
            <color theme="1"/>
            <rFont val="Liberation Sans"/>
          </rPr>
          <t>custeio jun25 parcial R$ 15.307.062,49 + R$ 1.776.033,11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234950</xdr:colOff>
                <xdr:row>33</xdr:row>
                <xdr:rowOff>107950</xdr:rowOff>
              </from>
              <to>
                <xdr:col>14</xdr:col>
                <xdr:colOff>349250</xdr:colOff>
                <xdr:row>35</xdr:row>
                <xdr:rowOff>127000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<sst xmlns="http://purl.oclc.org/ooxml/spreadsheetml/main" count="95" uniqueCount="75">
  <si>
    <t>Relatório Resumido da Execução Orçamentária e Financeira por Contrato de Gestão</t>
  </si>
  <si>
    <t>Mês/Ano: JANEIRO A JUNHO/2025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</si>
  <si>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</si>
  <si>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</si>
  <si>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</si>
  <si>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05.029.600,0001-04</t>
  </si>
  <si>
    <t>Unidade Gerida: CENTRO ESTADUALDE REABILITAÇÃO E READAPTAÇÃO Dr.HENRIQUE SANTILLO - CRER</t>
  </si>
  <si>
    <t>Contrato de Gestão nº: 123/2011 - SES  - 14º Termo Aditivo e Apostilamento. 11º Apostilamento Jan25 / 12º Apostilamento Fev25/ 13º Apostilamento Mar25 / 14º Apostilamento Abr25 / 15º Apostilamento Maio25 / 16º Apostilamento Junho25</t>
  </si>
  <si>
    <t>Vigência do Contrato de Gestão - Início 28/06/2011 Término 27/06/2012  - 14º Termo Aditivo: Início 27/03/2024 Término 27/03/2026.</t>
  </si>
  <si>
    <t>Previsão de Repasse Mensal do Contrato de Gestão/ADITIVO - Custeio : R$ 17.683.095,60 Processo nº: 200900010015421</t>
  </si>
  <si>
    <t xml:space="preserve">Previsão de Repasse Mensal do Contrato de Gestão/ADITIVO - Investimentos :  FEV/25 R$ 6.200.000,00    202400010050852   / MAI/25 R$ 1.544.905,14 202400010050652  /  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</si>
  <si>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</si>
  <si>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</si>
  <si>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</si>
  <si>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</si>
  <si>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</si>
  <si>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</si>
  <si>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</si>
  <si>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</si>
  <si>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</si>
  <si>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</si>
  <si>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</si>
  <si>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</si>
  <si>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</si>
  <si>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 5 -(6+7)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</si>
  <si>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</si>
  <si>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</si>
  <si>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</si>
  <si>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</si>
  <si>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</si>
  <si>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</si>
  <si>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</si>
  <si>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>Ressarcimentos (Rescisões Trabalhista, Serviço Hospitalar e Ambulatorial, Leitos Extras, Material Órtese e Prótese ( OPME e Outros ).</t>
  </si>
  <si>
    <t>Mandados Judiciais</t>
  </si>
  <si>
    <t>Repasse Via Regularização de Despesas.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</si>
  <si>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</si>
  <si>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</si>
  <si>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</si>
  <si>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</si>
  <si>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</si>
  <si>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</si>
  <si>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</si>
  <si>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>Período da APLICAÇÃO da Glosa (mês/ano)-</t>
  </si>
  <si>
    <t>Área Responsável</t>
  </si>
  <si>
    <t>Valor provisionado para ajuste posterior</t>
  </si>
  <si>
    <t>3.3.50.85.02</t>
  </si>
  <si>
    <t>mai25</t>
  </si>
  <si>
    <t>SES/CGC/SUPECC-19837.</t>
  </si>
  <si>
    <t>jun25</t>
  </si>
  <si>
    <t>Total Geral</t>
  </si>
  <si>
    <t>Nota Explicativa:</t>
  </si>
  <si>
    <r>
      <rPr>
        <sz val="11"/>
        <color rgb="FF000000"/>
        <rFont val="Calibri"/>
        <family val="2"/>
      </rPr>
      <t>Valor Estimado no Contrato de Gestão = Custeio (R$ 17.683095,60) + Residência Médica Jan e Fev/25 (R$ 167.723,57) e de Mar-Dez25 (R$ 177.090,20) + Servidor Cedido (R$ 59.841,36) + 11º Apostilamento Jan/25 (R$ 313.101,72) / 12º Apostilamento Fev/25 (R$ 322.154,73) / 13º Apostilamento Mar/25 (R$ 306.286,71) / 14º Apostilamento Abr/25 (R$ 307.284,70) / 15º Apostilamento Mai/25 (R$ 314.696,44) / 16º Apostilamento Jun/25 (R$ 316.714,95) .</t>
    </r>
    <r>
      <rPr>
        <sz val="11"/>
        <color rgb="FF000000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>1. Valor Mensal Estimado no Contrato de Gestão - Custeio = Custeio (R$ 17.683095,60) + Gratificação de CLT + Custeio Diverso de Jan e Fev/25 (R$ 23.825,01) e de Mar-Dez25 (R$ 88.398,62) + 11º Apostilamento Jan/25 (R$ 313.101,72) / 12º Apostilamento Fev/25 (R$ 322.154,73) / 13º Apostilamento Mar/25 (R$ 306.286,71) / 14º Apostilamento Abr/25 (R$ 307.284,70) / 15º Apostilamento Mai/25 (R$ 314.696,44) / 16º Apostilamento Jun/25 (R$ 316.714,95) .</t>
    </r>
    <r>
      <rPr>
        <sz val="11"/>
        <color rgb="FF000000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>2. EMPENHO - JAN/25: CRER 14ºTA Residência (69180435) 2025.2850.066.00027 R$ 167.723,57 ANULAÇÃO de Empenho 2025.2850.066.00027.001 R$ 143.898,50 em 28/03/25 Pago em MAR/25 R$ 23.825,01 Custeio Diverso e preceptores saldo 0,00</t>
    </r>
    <r>
      <rPr>
        <sz val="11"/>
        <color rgb="FF000000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>- JAN/25: CRER 14ºTA Residência (69866821) 2025.2850.066.00077 R$ 876.084,37 ANULAÇÃO de Empenho 2025.2850.066.00077.001 R$ 142.248,36 em 08/05/25 saldo 733.836,01</t>
    </r>
    <r>
      <rPr>
        <sz val="11"/>
        <color rgb="FF000000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>3. Valor informado pela área técnica - GEFIN SEI Nº 202500010016855</t>
    </r>
    <r>
      <rPr>
        <sz val="11"/>
        <color rgb="FF000000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>4. Valores provisionados conforme Solicitação de Pagamento : JAN25 parcial 69061963 / JAN25 consolidado 71265632 / JAN25 consolidado complementar 73131054 / FEV25 parcial 69920996 /FEV25 consolidado 73244006/ MAR25 parcial 70898997 / MAR25 consolidado 73720297 / ABR25 parcial 72127397 / ABR25 consolidado 74843097 / MAI25 parcial 73747613 / MAI25 consolidado 76185703 / JUN25 parcial 74746235 / JUN25 consolidado 77361971 /</t>
    </r>
  </si>
  <si>
    <t>Conforme diretrizes descritas no Despacho 2688 (SEI Nº 65101374), Processo SEI Nº 202400010067105, o valor dos Servidores Cedidos, Auxílio Moradia, Bolsa de Residência médica e Gratificação de Servidores Estatutários serão apenas de caráter informativo, pois são pagos diretamente pelo GGP da SES/GO. Segue:
-Servidor Cedido -Processo SEI Nº 202100010024770 Referência: Jan25 R$ 71.751,66 ( 70302207); Fev/25 R$ 69.612,72 (72206133); Mar/25 R$ 68.250,31 (72989174) ; Abr/25 R$ 68.250,31 (73991580) ; Mai25 R$ 70.219,73 ( 75498674) ; Jun/25 R$ 71.207,40 (76594446);
-Bolsa de Residentes + Auxílio Moradia - Processo SEI Nº 202100010024770 Referência: Jan/25 R$ 112.342,72 (70302222); Fev/25 R$ 113.820,91 (72206186); Mar/25 R$ 99.038,95 (72994963); Abr/25 R$ 101.995,34 (73991648); Mai25 R$ 113.054,65 ( 75498730) ; Jun/25 R$ 106.331,39 (76594569);</t>
  </si>
  <si>
    <t>5. Montante Pago: -MAR/25: Do valor pago em Março/25 da referência JAN/25 total R$ 963.622,52 o valor de R$ 20.472,08 se refere a diferença de fundo rescisório de dez/24 apontada posteriormente pela àrea técnica, conforme Solicitação de Liquidação e Pagamento: JAN/25 consolidado SEI Nº 71265632</t>
  </si>
  <si>
    <t>6. Guia de Recolhimento:
-JAN/25 R$ 11.340,00 DARE PAGA EM 29/01/25 70043170 Restituição de investimento SEI 202300010045868
-MAR/25 - R$ 5.804,50 DARE QUITADO em março/25 - referente à devolução de valor de Residência médica DEZ24 SEI Nº 72255521;
- R$ 265.894,93 DARE PAGA EM 28/03/25 Restituição de investimento SEI 202200010063643
-MAI/25 - R$ 500,00 DARE PAGA EM 07/05/25 Restituição de investimento SEI 202300010004463</t>
  </si>
  <si>
    <r>
      <rPr>
        <sz val="11"/>
        <color rgb="FF000000"/>
        <rFont val="Calibri"/>
        <family val="2"/>
      </rPr>
      <t>8. Pagamentos (repasses – Restos a Pagar)</t>
    </r>
    <r>
      <rPr>
        <sz val="11"/>
        <color rgb="FF000000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>- PAGO em JAN/25 - Repasse referente ao Custeio - Valor total = R$ 77.366,88, sendo:</t>
    </r>
    <r>
      <rPr>
        <sz val="11"/>
        <color rgb="FF000000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>Referência: dezembro/2024 Ordem de Pagamento 2024.2850.237.00035.001 R$ 56.445,28 Custeio consolidado Dez24 Quitado em 16/01/25 Siofinet</t>
    </r>
    <r>
      <rPr>
        <sz val="11"/>
        <color rgb="FF000000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>Referência: dezembro/2024 Ordem de Pagamento 2024.2850.184.00036.006 R$ 20.921,60 residência médica(custeio diverso e gratificação preceptores) Dez24 Quitado em 09/01/25 Siofinet</t>
    </r>
    <r>
      <rPr>
        <sz val="11"/>
        <color rgb="FF000000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>-PAGO em MAR/25 - Repasse referente ao Custeio - Valor total = R$ 7.896,66, sendo:</t>
    </r>
    <r>
      <rPr>
        <sz val="11"/>
        <color rgb="FF000000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>Referência: dezembro/2024 R$ 5.804,50 Consolidado DEZ24 Custeio Na OP estava Res Médica, a OP foi substituída p/ CUSTEIO Dez24 consolidado em 24/03/25 OP 2024.2850.184.00035.027</t>
    </r>
    <r>
      <rPr>
        <sz val="11"/>
        <color rgb="FF000000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>Referência: dezembro/2024 R$2.092,16 Ajuste/Diferença de RES. MÉDICA 14° T.A DEZEMBRO 2024 OP 2024.2850.184.00036.007</t>
    </r>
  </si>
  <si>
    <r>
      <rPr>
        <sz val="11"/>
        <color rgb="FF000000"/>
        <rFont val="Calibri"/>
        <family val="2"/>
      </rPr>
      <t>9. Pagamentos de Despesas de Exercícios Anteriores - DEA</t>
    </r>
    <r>
      <rPr>
        <sz val="11"/>
        <color rgb="FF000000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>- PAGO em JAN/25 - 10º apostilamento Dez24 R$ 317.094,85 Empenho 2025.2850.070.00003 - Ordem de pagamento 2025.2850.070.00003.001 Siofinet</t>
    </r>
    <r>
      <rPr>
        <sz val="11"/>
        <color rgb="FF000000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>- PAGO em FEV/25 Valor total = R$ 829.514,34 sendo: - Fundo Rescisório Dez/24 R$ 201.460,41 Empenho 2025.2850.066.00058 - Ordem de pagamento 2025.2850.066.00058.001 Siofinet</t>
    </r>
    <r>
      <rPr>
        <sz val="11"/>
        <color rgb="FF000000"/>
        <rFont val="Calibri"/>
        <family val="2"/>
      </rPr>
      <t xml:space="preserve">
</t>
    </r>
    <r>
      <rPr>
        <b/>
        <sz val="10"/>
        <color rgb="FF000000"/>
        <rFont val="Calibri"/>
        <family val="2"/>
      </rPr>
      <t xml:space="preserve">
</t>
    </r>
    <r>
      <rPr>
        <sz val="11"/>
        <color rgb="FF000000"/>
        <rFont val="Calibri"/>
        <family val="2"/>
      </rPr>
      <t>- Custeio consolidado Dez/24 R$ 628.053,93 Empenho 2025.2850.066.00058 - Ordem de pagamento 2025.2850.066.00058.002 Siofinet</t>
    </r>
  </si>
  <si>
    <t>Demonstrativo de investimento repassados no período de janeiro a maio/2025</t>
  </si>
  <si>
    <t>Data de Pagto</t>
  </si>
  <si>
    <t>Dot.Emp.Op</t>
  </si>
  <si>
    <t>Grupo</t>
  </si>
  <si>
    <t>Fonte</t>
  </si>
  <si>
    <t>Natureza</t>
  </si>
  <si>
    <t>Observação</t>
  </si>
  <si>
    <t>Valor Pago</t>
  </si>
  <si>
    <t>202400010050852</t>
  </si>
  <si>
    <t>2025.2850.161.00023.001</t>
  </si>
  <si>
    <t>4.4.50.42.05</t>
  </si>
  <si>
    <t>Aquisição de 03 (três) Chiller (URL) 240 TR</t>
  </si>
  <si>
    <t>R$ 6.200.00,00</t>
  </si>
  <si>
    <t>202400010050652</t>
  </si>
  <si>
    <t>2025.2850.161.00136.001</t>
  </si>
  <si>
    <t>Aquisição equipamentos de climatização artificial</t>
  </si>
  <si>
    <t>Total Geral CRER</t>
  </si>
  <si>
    <t>Fonte: Contratos de Gestão e Aditivos contidos no processo e Portal Transparência: saude.go.gov.br e Sistema SIOFINET - Portal.go.gov.br.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</si>
</sst>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/m/yy"/>
    <numFmt numFmtId="165" formatCode="[$R$-416]&quot; &quot;#,##0.00;[Red]&quot;-&quot;[$R$-416]&quot; &quot;#,##0.00"/>
    <numFmt numFmtId="166" formatCode="&quot; &quot;* #,##0.00&quot; &quot;;&quot;-&quot;* #,##0.00&quot; &quot;;&quot; &quot;* &quot;-&quot;00&quot; &quot;;&quot; &quot;@&quot; &quot;"/>
    <numFmt numFmtId="167" formatCode="&quot;R$ &quot;#,##0.00;[Red]&quot;-R$ &quot;#,##0.00"/>
  </numFmts>
  <fonts count="26">
    <font>
      <sz val="10"/>
      <color theme="1"/>
      <name val="Liberation Sans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CC0000"/>
      <name val="Calibri"/>
      <family val="2"/>
    </font>
    <font>
      <i/>
      <sz val="11"/>
      <color rgb="FF808080"/>
      <name val="Calibri"/>
      <family val="2"/>
    </font>
    <font>
      <sz val="11"/>
      <color rgb="FF006600"/>
      <name val="Calibri"/>
      <family val="2"/>
    </font>
    <font>
      <b/>
      <sz val="24"/>
      <color rgb="FF000000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u/>
      <sz val="11"/>
      <color rgb="FF0000EE"/>
      <name val="Calibri"/>
      <family val="2"/>
    </font>
    <font>
      <sz val="11"/>
      <color rgb="FF996600"/>
      <name val="Calibri"/>
      <family val="2"/>
    </font>
    <font>
      <sz val="11"/>
      <color rgb="FF333333"/>
      <name val="Calibri"/>
      <family val="2"/>
    </font>
    <font>
      <b/>
      <i/>
      <u/>
      <sz val="11"/>
      <color rgb="FF000000"/>
      <name val="Calibri"/>
      <family val="2"/>
    </font>
    <font>
      <b/>
      <sz val="20"/>
      <color rgb="FFFFFFFF"/>
      <name val="Arial"/>
      <family val="2"/>
    </font>
    <font>
      <sz val="11"/>
      <color rgb="FFFFFFFF"/>
      <name val="Calibri"/>
      <family val="2"/>
    </font>
    <font>
      <sz val="10"/>
      <color rgb="FF000000"/>
      <name val="Calibri"/>
      <family val="2"/>
    </font>
    <font>
      <b/>
      <sz val="12"/>
      <color rgb="FFFFFFFF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sz val="10"/>
      <color theme="1"/>
      <name val="Liberation Sans"/>
      <family val="2"/>
    </font>
    <font>
      <sz val="10"/>
      <color rgb="FF000000"/>
      <name val="Liberation Sans"/>
      <family val="2"/>
    </font>
    <font>
      <sz val="10"/>
      <color rgb="FF000000"/>
      <name val="Liberation Sans"/>
    </font>
    <font>
      <b/>
      <sz val="10"/>
      <color rgb="FF1F001F"/>
      <name val="Calibri"/>
      <family val="2"/>
    </font>
    <font>
      <sz val="10"/>
      <color rgb="FFFFFFFF"/>
      <name val="Calibri"/>
      <family val="2"/>
    </font>
    <font>
      <sz val="10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127622"/>
        <bgColor rgb="FF127622"/>
      </patternFill>
    </fill>
    <fill>
      <patternFill patternType="solid">
        <fgColor rgb="FFAFD095"/>
        <bgColor rgb="FFAFD095"/>
      </patternFill>
    </fill>
    <fill>
      <patternFill patternType="solid">
        <fgColor rgb="FFD9E2F3"/>
        <bgColor rgb="FFD9E2F3"/>
      </patternFill>
    </fill>
    <fill>
      <patternFill patternType="solid">
        <fgColor rgb="FFD8D8D8"/>
        <bgColor rgb="FFD8D8D8"/>
      </patternFill>
    </fill>
  </fills>
  <borders count="14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rgb="FF000000"/>
      </end>
      <top style="thin">
        <color rgb="FFCCCCCC"/>
      </top>
      <bottom style="thin">
        <color rgb="FFCCCCCC"/>
      </bottom>
      <diagonal/>
    </border>
    <border>
      <start style="thin">
        <color rgb="FFCCCCCC"/>
      </start>
      <end style="thin">
        <color rgb="FFCCCCCC"/>
      </end>
      <top style="thin">
        <color rgb="FFCCCCCC"/>
      </top>
      <bottom style="thin">
        <color rgb="FFCCCCCC"/>
      </bottom>
      <diagonal/>
    </border>
    <border>
      <start style="thin">
        <color rgb="FFCCCCCC"/>
      </start>
      <end style="thin">
        <color rgb="FFCCCCCC"/>
      </end>
      <top style="thin">
        <color rgb="FFCCCCCC"/>
      </top>
      <bottom style="thin">
        <color rgb="FF000000"/>
      </bottom>
      <diagonal/>
    </border>
    <border>
      <start style="thin">
        <color rgb="FF000000"/>
      </start>
      <end style="thin">
        <color rgb="FFCCCCCC"/>
      </end>
      <top style="thin">
        <color rgb="FF000000"/>
      </top>
      <bottom/>
      <diagonal/>
    </border>
    <border>
      <start/>
      <end/>
      <top style="thin">
        <color rgb="FF000000"/>
      </top>
      <bottom/>
      <diagonal/>
    </border>
    <border>
      <start style="thin">
        <color rgb="FFCCCCCC"/>
      </start>
      <end style="thin">
        <color rgb="FFCCCCCC"/>
      </end>
      <top style="thin">
        <color rgb="FF000000"/>
      </top>
      <bottom style="thin">
        <color rgb="FFCCCCCC"/>
      </bottom>
      <diagonal/>
    </border>
    <border>
      <start style="thin">
        <color rgb="FFCCCCCC"/>
      </start>
      <end style="thin">
        <color rgb="FFCCCCCC"/>
      </end>
      <top/>
      <bottom/>
      <diagonal/>
    </border>
    <border>
      <start style="thin">
        <color rgb="FF000000"/>
      </start>
      <end style="thin">
        <color rgb="FF000000"/>
      </end>
      <top style="thin">
        <color rgb="FFCCCCCC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CCCCCC"/>
      </top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CCCCCC"/>
      </start>
      <end style="thin">
        <color rgb="FF000000"/>
      </end>
      <top style="thin">
        <color rgb="FF000000"/>
      </top>
      <bottom style="thin">
        <color rgb="FF000000"/>
      </bottom>
      <diagonal/>
    </border>
  </borders>
  <cellStyleXfs count="22">
    <xf numFmtId="0" fontId="0" fillId="0" borderId="0"/>
    <xf numFmtId="0" fontId="2" fillId="0" borderId="0" applyNumberFormat="0" applyFill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1" fillId="0" borderId="0" applyNumberFormat="0" applyFill="0" applyBorder="0" applyProtection="0"/>
    <xf numFmtId="0" fontId="3" fillId="6" borderId="0" applyNumberFormat="0" applyBorder="0" applyProtection="0"/>
    <xf numFmtId="0" fontId="5" fillId="0" borderId="0" applyNumberFormat="0" applyFill="0" applyBorder="0" applyProtection="0"/>
    <xf numFmtId="0" fontId="6" fillId="7" borderId="0" applyNumberFormat="0" applyBorder="0" applyProtection="0"/>
    <xf numFmtId="0" fontId="7" fillId="0" borderId="0" applyNumberFormat="0" applyFill="0" applyBorder="0" applyProtection="0"/>
    <xf numFmtId="0" fontId="8" fillId="0" borderId="0" applyNumberFormat="0" applyFill="0" applyBorder="0" applyProtection="0"/>
    <xf numFmtId="0" fontId="9" fillId="0" borderId="0" applyNumberFormat="0" applyFill="0" applyBorder="0" applyProtection="0"/>
    <xf numFmtId="0" fontId="10" fillId="0" borderId="0" applyNumberFormat="0" applyFill="0" applyBorder="0" applyProtection="0"/>
    <xf numFmtId="0" fontId="11" fillId="8" borderId="0" applyNumberFormat="0" applyBorder="0" applyProtection="0"/>
    <xf numFmtId="0" fontId="1" fillId="0" borderId="0" applyNumberFormat="0"/>
    <xf numFmtId="0" fontId="12" fillId="8" borderId="1" applyNumberFormat="0" applyProtection="0"/>
    <xf numFmtId="0" fontId="13" fillId="0" borderId="0" applyNumberFormat="0" applyFill="0" applyBorder="0" applyProtection="0"/>
    <xf numFmtId="0" fontId="1" fillId="0" borderId="0" applyNumberFormat="0" applyFill="0" applyBorder="0" applyProtection="0"/>
    <xf numFmtId="0" fontId="1" fillId="0" borderId="0" applyNumberFormat="0" applyFill="0" applyBorder="0" applyProtection="0"/>
    <xf numFmtId="166" fontId="1" fillId="0" borderId="0" applyBorder="0" applyProtection="0"/>
    <xf numFmtId="0" fontId="4" fillId="0" borderId="0" applyNumberFormat="0" applyFill="0" applyBorder="0" applyProtection="0"/>
  </cellStyleXfs>
  <cellXfs count="98">
    <xf numFmtId="0" fontId="0" fillId="0" borderId="0" xfId="0"/>
    <xf numFmtId="0" fontId="1" fillId="0" borderId="0" xfId="6"/>
    <xf numFmtId="0" fontId="15" fillId="0" borderId="0" xfId="6" applyFont="1" applyAlignment="1" applyProtection="1"/>
    <xf numFmtId="0" fontId="16" fillId="0" borderId="0" xfId="6" applyFont="1" applyAlignment="1" applyProtection="1">
      <alignment horizontal="center" vertical="center"/>
    </xf>
    <xf numFmtId="0" fontId="16" fillId="0" borderId="0" xfId="6" applyFont="1" applyAlignment="1" applyProtection="1">
      <alignment vertical="center"/>
    </xf>
    <xf numFmtId="0" fontId="16" fillId="0" borderId="0" xfId="6" applyFont="1" applyAlignment="1" applyProtection="1"/>
    <xf numFmtId="0" fontId="1" fillId="0" borderId="0" xfId="6" applyAlignment="1" applyProtection="1"/>
    <xf numFmtId="0" fontId="1" fillId="0" borderId="0" xfId="6" applyAlignment="1" applyProtection="1">
      <alignment horizontal="center" vertical="center"/>
    </xf>
    <xf numFmtId="0" fontId="1" fillId="0" borderId="4" xfId="6" applyBorder="1" applyAlignment="1" applyProtection="1">
      <alignment wrapText="1"/>
    </xf>
    <xf numFmtId="0" fontId="1" fillId="0" borderId="4" xfId="6" applyBorder="1" applyAlignment="1" applyProtection="1">
      <alignment horizontal="center" vertical="center" wrapText="1"/>
    </xf>
    <xf numFmtId="0" fontId="18" fillId="9" borderId="7" xfId="6" applyFont="1" applyFill="1" applyBorder="1" applyAlignment="1" applyProtection="1">
      <alignment horizontal="center" vertical="center" wrapText="1"/>
    </xf>
    <xf numFmtId="0" fontId="15" fillId="0" borderId="0" xfId="6" applyFont="1" applyAlignment="1" applyProtection="1">
      <alignment horizontal="center" vertical="center"/>
    </xf>
    <xf numFmtId="0" fontId="19" fillId="10" borderId="12" xfId="6" applyFont="1" applyFill="1" applyBorder="1" applyAlignment="1" applyProtection="1">
      <alignment horizontal="center" vertical="center" wrapText="1"/>
    </xf>
    <xf numFmtId="0" fontId="15" fillId="0" borderId="0" xfId="6" applyFont="1" applyAlignment="1" applyProtection="1">
      <alignment vertical="center"/>
    </xf>
    <xf numFmtId="0" fontId="15" fillId="0" borderId="0" xfId="6" applyFont="1" applyAlignment="1" applyProtection="1">
      <alignment horizontal="center" vertical="center" wrapText="1"/>
    </xf>
    <xf numFmtId="17" fontId="16" fillId="0" borderId="12" xfId="6" applyNumberFormat="1" applyFont="1" applyBorder="1" applyAlignment="1" applyProtection="1">
      <alignment horizontal="center" vertical="center" wrapText="1"/>
    </xf>
    <xf numFmtId="4" fontId="1" fillId="0" borderId="12" xfId="6" applyNumberFormat="1" applyFont="1" applyBorder="1" applyAlignment="1" applyProtection="1">
      <alignment horizontal="center" vertical="center" wrapText="1"/>
    </xf>
    <xf numFmtId="166" fontId="16" fillId="0" borderId="12" xfId="6" applyNumberFormat="1" applyFont="1" applyBorder="1" applyAlignment="1" applyProtection="1">
      <alignment horizontal="center" vertical="center" wrapText="1"/>
    </xf>
    <xf numFmtId="4" fontId="16" fillId="0" borderId="12" xfId="6" applyNumberFormat="1" applyFont="1" applyBorder="1" applyAlignment="1" applyProtection="1">
      <alignment horizontal="center" vertical="center" wrapText="1"/>
    </xf>
    <xf numFmtId="0" fontId="16" fillId="0" borderId="12" xfId="6" applyFont="1" applyBorder="1" applyAlignment="1" applyProtection="1">
      <alignment horizontal="center" vertical="center" wrapText="1"/>
    </xf>
    <xf numFmtId="4" fontId="1" fillId="0" borderId="0" xfId="6" applyNumberFormat="1" applyFont="1" applyAlignment="1">
      <alignment wrapText="1"/>
    </xf>
    <xf numFmtId="166" fontId="15" fillId="0" borderId="0" xfId="6" applyNumberFormat="1" applyFont="1" applyAlignment="1" applyProtection="1">
      <alignment horizontal="center" vertical="center"/>
    </xf>
    <xf numFmtId="4" fontId="1" fillId="0" borderId="0" xfId="6" applyNumberFormat="1" applyFont="1" applyAlignment="1" applyProtection="1">
      <alignment horizontal="center" vertical="center" wrapText="1"/>
    </xf>
    <xf numFmtId="4" fontId="1" fillId="0" borderId="12" xfId="6" applyNumberFormat="1" applyFont="1" applyBorder="1" applyAlignment="1" applyProtection="1">
      <alignment horizontal="center" wrapText="1"/>
    </xf>
    <xf numFmtId="4" fontId="1" fillId="0" borderId="0" xfId="6" applyNumberFormat="1" applyFont="1" applyAlignment="1" applyProtection="1">
      <alignment horizontal="center" wrapText="1"/>
    </xf>
    <xf numFmtId="165" fontId="1" fillId="0" borderId="12" xfId="6" applyNumberFormat="1" applyFont="1" applyBorder="1" applyAlignment="1">
      <alignment wrapText="1"/>
    </xf>
    <xf numFmtId="4" fontId="1" fillId="0" borderId="12" xfId="6" applyNumberFormat="1" applyFont="1" applyBorder="1" applyAlignment="1">
      <alignment horizontal="center" wrapText="1"/>
    </xf>
    <xf numFmtId="4" fontId="1" fillId="0" borderId="0" xfId="6" applyNumberFormat="1" applyFont="1" applyAlignment="1">
      <alignment horizontal="center" wrapText="1"/>
    </xf>
    <xf numFmtId="165" fontId="1" fillId="0" borderId="12" xfId="6" applyNumberFormat="1" applyFont="1" applyBorder="1" applyAlignment="1">
      <alignment horizontal="center" wrapText="1"/>
    </xf>
    <xf numFmtId="165" fontId="1" fillId="0" borderId="0" xfId="6" applyNumberFormat="1" applyFont="1" applyAlignment="1">
      <alignment wrapText="1"/>
    </xf>
    <xf numFmtId="0" fontId="16" fillId="11" borderId="12" xfId="6" applyFont="1" applyFill="1" applyBorder="1" applyAlignment="1" applyProtection="1">
      <alignment horizontal="center" vertical="center" wrapText="1"/>
    </xf>
    <xf numFmtId="166" fontId="19" fillId="11" borderId="13" xfId="6" applyNumberFormat="1" applyFont="1" applyFill="1" applyBorder="1" applyAlignment="1" applyProtection="1">
      <alignment horizontal="center" vertical="center" wrapText="1"/>
    </xf>
    <xf numFmtId="165" fontId="19" fillId="11" borderId="13" xfId="6" applyNumberFormat="1" applyFont="1" applyFill="1" applyBorder="1" applyAlignment="1" applyProtection="1">
      <alignment horizontal="center" vertical="center" wrapText="1"/>
    </xf>
    <xf numFmtId="166" fontId="19" fillId="11" borderId="13" xfId="6" applyNumberFormat="1" applyFont="1" applyFill="1" applyBorder="1" applyAlignment="1" applyProtection="1">
      <alignment vertical="center" wrapText="1"/>
    </xf>
    <xf numFmtId="165" fontId="19" fillId="11" borderId="13" xfId="6" applyNumberFormat="1" applyFont="1" applyFill="1" applyBorder="1" applyAlignment="1" applyProtection="1">
      <alignment vertical="center" wrapText="1"/>
    </xf>
    <xf numFmtId="166" fontId="23" fillId="11" borderId="13" xfId="6" applyNumberFormat="1" applyFont="1" applyFill="1" applyBorder="1" applyAlignment="1" applyProtection="1">
      <alignment horizontal="center" vertical="center" wrapText="1"/>
    </xf>
    <xf numFmtId="0" fontId="16" fillId="0" borderId="0" xfId="6" applyFont="1" applyAlignment="1" applyProtection="1">
      <alignment wrapText="1"/>
    </xf>
    <xf numFmtId="166" fontId="16" fillId="0" borderId="0" xfId="6" applyNumberFormat="1" applyFont="1" applyAlignment="1" applyProtection="1">
      <alignment horizontal="center" wrapText="1"/>
    </xf>
    <xf numFmtId="0" fontId="16" fillId="0" borderId="0" xfId="6" applyFont="1" applyAlignment="1" applyProtection="1">
      <alignment horizontal="center" wrapText="1"/>
    </xf>
    <xf numFmtId="4" fontId="1" fillId="0" borderId="0" xfId="6" applyNumberFormat="1" applyAlignment="1" applyProtection="1"/>
    <xf numFmtId="167" fontId="16" fillId="0" borderId="0" xfId="6" applyNumberFormat="1" applyFont="1" applyAlignment="1" applyProtection="1">
      <alignment wrapText="1"/>
    </xf>
    <xf numFmtId="167" fontId="16" fillId="0" borderId="0" xfId="6" applyNumberFormat="1" applyFont="1" applyAlignment="1" applyProtection="1">
      <alignment horizontal="center" vertical="center" wrapText="1"/>
    </xf>
    <xf numFmtId="166" fontId="16" fillId="0" borderId="0" xfId="6" applyNumberFormat="1" applyFont="1" applyAlignment="1" applyProtection="1">
      <alignment wrapText="1"/>
    </xf>
    <xf numFmtId="4" fontId="16" fillId="0" borderId="0" xfId="6" applyNumberFormat="1" applyFont="1" applyAlignment="1" applyProtection="1">
      <alignment wrapText="1"/>
    </xf>
    <xf numFmtId="17" fontId="16" fillId="0" borderId="0" xfId="6" applyNumberFormat="1" applyFont="1" applyAlignment="1" applyProtection="1">
      <alignment wrapText="1"/>
    </xf>
    <xf numFmtId="17" fontId="1" fillId="0" borderId="0" xfId="6" applyNumberFormat="1" applyAlignment="1" applyProtection="1"/>
    <xf numFmtId="4" fontId="1" fillId="0" borderId="12" xfId="15" applyNumberFormat="1" applyFont="1" applyBorder="1" applyAlignment="1" applyProtection="1">
      <alignment vertical="center"/>
    </xf>
    <xf numFmtId="0" fontId="1" fillId="0" borderId="12" xfId="6" applyFont="1" applyBorder="1" applyAlignment="1" applyProtection="1">
      <alignment horizontal="center" vertical="center" wrapText="1"/>
    </xf>
    <xf numFmtId="164" fontId="1" fillId="0" borderId="12" xfId="6" applyNumberFormat="1" applyFont="1" applyBorder="1" applyAlignment="1" applyProtection="1">
      <alignment horizontal="center" vertical="center" wrapText="1"/>
    </xf>
    <xf numFmtId="17" fontId="24" fillId="0" borderId="0" xfId="6" applyNumberFormat="1" applyFont="1" applyBorder="1" applyAlignment="1" applyProtection="1">
      <alignment horizontal="left" vertical="top" wrapText="1"/>
    </xf>
    <xf numFmtId="4" fontId="16" fillId="0" borderId="0" xfId="6" applyNumberFormat="1" applyFont="1" applyAlignment="1" applyProtection="1">
      <alignment vertical="center" wrapText="1"/>
    </xf>
    <xf numFmtId="4" fontId="19" fillId="12" borderId="12" xfId="6" applyNumberFormat="1" applyFont="1" applyFill="1" applyBorder="1" applyAlignment="1" applyProtection="1">
      <alignment vertical="center" wrapText="1"/>
    </xf>
    <xf numFmtId="0" fontId="16" fillId="12" borderId="12" xfId="6" applyFont="1" applyFill="1" applyBorder="1" applyAlignment="1" applyProtection="1">
      <alignment horizontal="center" vertical="center" wrapText="1"/>
    </xf>
    <xf numFmtId="0" fontId="16" fillId="12" borderId="12" xfId="6" applyFont="1" applyFill="1" applyBorder="1" applyAlignment="1" applyProtection="1">
      <alignment vertical="center" wrapText="1"/>
    </xf>
    <xf numFmtId="0" fontId="16" fillId="0" borderId="0" xfId="6" applyFont="1" applyAlignment="1" applyProtection="1">
      <alignment vertical="center" wrapText="1"/>
    </xf>
    <xf numFmtId="0" fontId="16" fillId="0" borderId="0" xfId="6" applyFont="1" applyAlignment="1" applyProtection="1">
      <alignment horizontal="center" vertical="center" wrapText="1"/>
    </xf>
    <xf numFmtId="0" fontId="16" fillId="0" borderId="0" xfId="6" applyFont="1" applyBorder="1" applyAlignment="1" applyProtection="1">
      <alignment wrapText="1"/>
    </xf>
    <xf numFmtId="0" fontId="16" fillId="0" borderId="0" xfId="6" applyFont="1" applyAlignment="1" applyProtection="1">
      <alignment vertical="top" wrapText="1"/>
    </xf>
    <xf numFmtId="0" fontId="19" fillId="10" borderId="12" xfId="6" applyFont="1" applyFill="1" applyBorder="1" applyAlignment="1" applyProtection="1">
      <alignment horizontal="center" vertical="center"/>
    </xf>
    <xf numFmtId="164" fontId="16" fillId="0" borderId="12" xfId="6" applyNumberFormat="1" applyFont="1" applyBorder="1" applyAlignment="1" applyProtection="1">
      <alignment horizontal="center" vertical="center" wrapText="1"/>
    </xf>
    <xf numFmtId="165" fontId="16" fillId="0" borderId="12" xfId="6" applyNumberFormat="1" applyFont="1" applyBorder="1" applyAlignment="1" applyProtection="1">
      <alignment horizontal="center" vertical="center" wrapText="1"/>
    </xf>
    <xf numFmtId="165" fontId="16" fillId="0" borderId="12" xfId="6" applyNumberFormat="1" applyFont="1" applyBorder="1" applyAlignment="1">
      <alignment horizontal="center" vertical="center" wrapText="1"/>
    </xf>
    <xf numFmtId="0" fontId="16" fillId="0" borderId="12" xfId="6" applyFont="1" applyBorder="1" applyAlignment="1" applyProtection="1">
      <alignment wrapText="1"/>
    </xf>
    <xf numFmtId="0" fontId="16" fillId="0" borderId="12" xfId="6" applyFont="1" applyBorder="1" applyAlignment="1" applyProtection="1">
      <alignment horizontal="center" wrapText="1"/>
    </xf>
    <xf numFmtId="165" fontId="19" fillId="0" borderId="12" xfId="6" applyNumberFormat="1" applyFont="1" applyBorder="1" applyAlignment="1">
      <alignment wrapText="1"/>
    </xf>
    <xf numFmtId="0" fontId="25" fillId="0" borderId="0" xfId="6" applyFont="1" applyAlignment="1" applyProtection="1">
      <alignment wrapText="1"/>
    </xf>
    <xf numFmtId="0" fontId="25" fillId="0" borderId="0" xfId="6" applyFont="1" applyAlignment="1" applyProtection="1">
      <alignment horizontal="center" wrapText="1"/>
    </xf>
    <xf numFmtId="0" fontId="25" fillId="0" borderId="0" xfId="6" applyFont="1" applyAlignment="1" applyProtection="1">
      <alignment horizontal="center" vertical="center" wrapText="1"/>
    </xf>
    <xf numFmtId="0" fontId="1" fillId="0" borderId="0" xfId="6" applyAlignment="1" applyProtection="1">
      <alignment horizontal="center"/>
    </xf>
    <xf numFmtId="0" fontId="14" fillId="9" borderId="2" xfId="6" applyFont="1" applyFill="1" applyBorder="1" applyAlignment="1" applyProtection="1">
      <alignment horizontal="center" vertical="center"/>
    </xf>
    <xf numFmtId="0" fontId="17" fillId="9" borderId="2" xfId="6" applyFont="1" applyFill="1" applyBorder="1" applyAlignment="1" applyProtection="1">
      <alignment horizontal="center" vertical="center"/>
    </xf>
    <xf numFmtId="0" fontId="3" fillId="9" borderId="2" xfId="6" applyFont="1" applyFill="1" applyBorder="1" applyAlignment="1" applyProtection="1">
      <alignment horizontal="left" vertical="center"/>
    </xf>
    <xf numFmtId="0" fontId="2" fillId="0" borderId="0" xfId="6" applyFont="1" applyFill="1" applyBorder="1" applyAlignment="1" applyProtection="1">
      <alignment horizontal="left" vertical="center"/>
    </xf>
    <xf numFmtId="0" fontId="0" fillId="0" borderId="0" xfId="0" applyFill="1" applyBorder="1"/>
    <xf numFmtId="0" fontId="3" fillId="9" borderId="3" xfId="6" applyFont="1" applyFill="1" applyBorder="1" applyAlignment="1" applyProtection="1">
      <alignment vertical="center" wrapText="1"/>
    </xf>
    <xf numFmtId="0" fontId="0" fillId="0" borderId="4" xfId="0" applyFill="1" applyBorder="1"/>
    <xf numFmtId="0" fontId="16" fillId="0" borderId="5" xfId="6" applyFont="1" applyFill="1" applyBorder="1" applyAlignment="1" applyProtection="1">
      <alignment horizontal="right" vertical="center" wrapText="1"/>
    </xf>
    <xf numFmtId="0" fontId="18" fillId="9" borderId="6" xfId="6" applyFont="1" applyFill="1" applyBorder="1" applyAlignment="1" applyProtection="1">
      <alignment horizontal="center" vertical="center" wrapText="1"/>
    </xf>
    <xf numFmtId="0" fontId="18" fillId="9" borderId="8" xfId="6" applyFont="1" applyFill="1" applyBorder="1" applyAlignment="1" applyProtection="1">
      <alignment horizontal="center" vertical="center" wrapText="1"/>
    </xf>
    <xf numFmtId="0" fontId="18" fillId="9" borderId="9" xfId="6" applyFont="1" applyFill="1" applyBorder="1" applyAlignment="1" applyProtection="1">
      <alignment horizontal="center" vertical="center" wrapText="1"/>
    </xf>
    <xf numFmtId="0" fontId="19" fillId="10" borderId="10" xfId="6" applyFont="1" applyFill="1" applyBorder="1" applyAlignment="1" applyProtection="1">
      <alignment horizontal="center" vertical="center" wrapText="1"/>
    </xf>
    <xf numFmtId="0" fontId="19" fillId="10" borderId="11" xfId="6" applyFont="1" applyFill="1" applyBorder="1" applyAlignment="1" applyProtection="1">
      <alignment horizontal="center" vertical="center" wrapText="1"/>
    </xf>
    <xf numFmtId="0" fontId="18" fillId="9" borderId="12" xfId="6" applyFont="1" applyFill="1" applyBorder="1" applyAlignment="1" applyProtection="1">
      <alignment horizontal="center" vertical="center" wrapText="1"/>
    </xf>
    <xf numFmtId="0" fontId="19" fillId="10" borderId="12" xfId="6" applyFont="1" applyFill="1" applyBorder="1" applyAlignment="1" applyProtection="1">
      <alignment horizontal="center" vertical="center" wrapText="1"/>
    </xf>
    <xf numFmtId="0" fontId="16" fillId="0" borderId="12" xfId="6" applyFont="1" applyFill="1" applyBorder="1" applyAlignment="1" applyProtection="1">
      <alignment horizontal="left" vertical="center" wrapText="1"/>
    </xf>
    <xf numFmtId="0" fontId="1" fillId="0" borderId="0" xfId="6" applyFont="1" applyAlignment="1">
      <alignment horizontal="left" vertical="center" wrapText="1"/>
    </xf>
    <xf numFmtId="0" fontId="19" fillId="12" borderId="12" xfId="6" applyFont="1" applyFill="1" applyBorder="1" applyAlignment="1" applyProtection="1">
      <alignment vertical="center" wrapText="1"/>
    </xf>
    <xf numFmtId="0" fontId="2" fillId="0" borderId="0" xfId="6" applyFont="1" applyFill="1" applyBorder="1" applyAlignment="1" applyProtection="1">
      <alignment wrapText="1"/>
    </xf>
    <xf numFmtId="0" fontId="19" fillId="0" borderId="12" xfId="6" applyFont="1" applyFill="1" applyBorder="1" applyAlignment="1" applyProtection="1">
      <alignment wrapText="1"/>
    </xf>
    <xf numFmtId="0" fontId="16" fillId="0" borderId="12" xfId="6" applyFont="1" applyFill="1" applyBorder="1" applyAlignment="1">
      <alignment vertical="top" wrapText="1"/>
    </xf>
    <xf numFmtId="0" fontId="19" fillId="0" borderId="12" xfId="6" applyFont="1" applyFill="1" applyBorder="1" applyAlignment="1">
      <alignment vertical="top"/>
    </xf>
    <xf numFmtId="0" fontId="19" fillId="9" borderId="12" xfId="6" applyFont="1" applyFill="1" applyBorder="1" applyAlignment="1" applyProtection="1">
      <alignment horizontal="center" vertical="center" wrapText="1"/>
    </xf>
    <xf numFmtId="0" fontId="16" fillId="0" borderId="12" xfId="6" applyFont="1" applyFill="1" applyBorder="1" applyAlignment="1">
      <alignment horizontal="center" vertical="center" wrapText="1"/>
    </xf>
    <xf numFmtId="0" fontId="16" fillId="0" borderId="12" xfId="6" applyFont="1" applyFill="1" applyBorder="1" applyAlignment="1" applyProtection="1">
      <alignment horizontal="center" vertical="center" wrapText="1"/>
    </xf>
    <xf numFmtId="0" fontId="16" fillId="0" borderId="0" xfId="6" applyFont="1" applyAlignment="1">
      <alignment horizontal="center" vertical="center" wrapText="1"/>
    </xf>
    <xf numFmtId="0" fontId="0" fillId="0" borderId="12" xfId="0" applyFill="1" applyBorder="1"/>
    <xf numFmtId="0" fontId="19" fillId="0" borderId="12" xfId="6" applyFont="1" applyFill="1" applyBorder="1" applyAlignment="1" applyProtection="1">
      <alignment horizontal="right" vertical="center" wrapText="1"/>
    </xf>
    <xf numFmtId="0" fontId="16" fillId="0" borderId="0" xfId="6" applyFont="1" applyFill="1" applyBorder="1" applyAlignment="1" applyProtection="1">
      <alignment wrapText="1"/>
    </xf>
  </cellXfs>
  <cellStyles count="22">
    <cellStyle name="Accent" xfId="1" xr:uid="{5706D16E-C121-4796-9848-E8004D318826}"/>
    <cellStyle name="Accent 1" xfId="2" xr:uid="{1C56AA48-707B-4BBE-B288-252BD4FF9BFF}"/>
    <cellStyle name="Accent 2" xfId="3" xr:uid="{2A38BCF5-71D2-4332-B4B8-BD0391906C38}"/>
    <cellStyle name="Accent 3" xfId="4" xr:uid="{ADEDFECA-3D02-4D41-BAE8-E393740806A5}"/>
    <cellStyle name="Bad" xfId="5" xr:uid="{49E923FC-A44E-4CF0-BD7E-9A773C089CFC}"/>
    <cellStyle name="Default" xfId="6" xr:uid="{97524BB6-CC00-4177-A268-A95FEFEE670D}"/>
    <cellStyle name="Error" xfId="7" xr:uid="{CF6C98F8-C456-4930-AFE6-B1B5174AB403}"/>
    <cellStyle name="Footnote" xfId="8" xr:uid="{39519FDC-1603-428E-B238-CA76C1D0AB9E}"/>
    <cellStyle name="Good" xfId="9" xr:uid="{2B91DC2B-1CD1-41F2-8521-54ABBC0506A2}"/>
    <cellStyle name="Heading" xfId="10" xr:uid="{326599F4-EFB5-48F8-BC7A-A81D412F8E6D}"/>
    <cellStyle name="Heading 1" xfId="11" xr:uid="{F71B2CD9-A6D4-458C-81D0-E813DFDFC99F}"/>
    <cellStyle name="Heading 2" xfId="12" xr:uid="{49F9B468-E7A9-4B4B-AFC4-72D9830D7106}"/>
    <cellStyle name="Hyperlink" xfId="13" xr:uid="{2211EAA5-71FD-4AED-8923-EB9E752ECF9F}"/>
    <cellStyle name="Neutral" xfId="14" xr:uid="{449D16E3-899A-4A87-B1B7-554325F7221C}"/>
    <cellStyle name="Normal" xfId="0" builtinId="0" customBuiltin="1"/>
    <cellStyle name="Normal 65" xfId="15" xr:uid="{7A62806F-569E-4CF2-B5B7-4F7145CDBE32}"/>
    <cellStyle name="Note" xfId="16" xr:uid="{D7AB508C-C335-400E-AA58-859268206BA4}"/>
    <cellStyle name="Result" xfId="17" xr:uid="{6FD507A0-0B46-4A25-8D20-A2CD694FD1D2}"/>
    <cellStyle name="Status" xfId="18" xr:uid="{3DC289C0-B738-4DD6-926E-232BB9811881}"/>
    <cellStyle name="Text" xfId="19" xr:uid="{FA28F0FE-3BB4-4DEB-8327-E8C3E83271D8}"/>
    <cellStyle name="Vírgula 44" xfId="20" xr:uid="{1232401E-BBAD-4517-8013-737E89CB1185}"/>
    <cellStyle name="Warning" xfId="21" xr:uid="{98CA2276-0085-426F-8F7D-C82628965E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222250</xdr:colOff>
          <xdr:row>20</xdr:row>
          <xdr:rowOff>127000</xdr:rowOff>
        </xdr:from>
        <xdr:to>
          <xdr:col>4</xdr:col>
          <xdr:colOff>203200</xdr:colOff>
          <xdr:row>23</xdr:row>
          <xdr:rowOff>304800</xdr:rowOff>
        </xdr:to>
        <xdr:sp macro="" textlink="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69A8AC9E-DB1C-2161-FEA4-39BF5E4B65F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851150" y="6102350"/>
              <a:ext cx="1035050" cy="14922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R$ 17.683.095,60 Custeio + R$ 167.723,57 Residência + R$  59.841,36 Servidores + R$ 313.101,72 11º Apostilamento Jan25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222250</xdr:colOff>
          <xdr:row>20</xdr:row>
          <xdr:rowOff>127000</xdr:rowOff>
        </xdr:from>
        <xdr:to>
          <xdr:col>5</xdr:col>
          <xdr:colOff>203200</xdr:colOff>
          <xdr:row>23</xdr:row>
          <xdr:rowOff>304800</xdr:rowOff>
        </xdr:to>
        <xdr:sp macro="" textlink="">
          <xdr:nvSpPr>
            <xdr:cNvPr id="1026" name="Comment 2" hidden="1">
              <a:extLst>
                <a:ext uri="{FF2B5EF4-FFF2-40B4-BE49-F238E27FC236}">
                  <a16:creationId xmlns:a16="http://schemas.microsoft.com/office/drawing/2014/main" id="{24A61B68-C7B7-B595-FC0C-28E01273303A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905250" y="6102350"/>
              <a:ext cx="1035050" cy="14922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R$ 17.683.095,60 Custeio + R$ 79.031,99 custeio diverso +preceptores + R$ 313.101,72 11º Apostilamento Jan25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222250</xdr:colOff>
          <xdr:row>20</xdr:row>
          <xdr:rowOff>133350</xdr:rowOff>
        </xdr:from>
        <xdr:to>
          <xdr:col>6</xdr:col>
          <xdr:colOff>209550</xdr:colOff>
          <xdr:row>31</xdr:row>
          <xdr:rowOff>241300</xdr:rowOff>
        </xdr:to>
        <xdr:sp macro="" textlink="">
          <xdr:nvSpPr>
            <xdr:cNvPr id="1027" name="Comment 3" hidden="1">
              <a:extLst>
                <a:ext uri="{FF2B5EF4-FFF2-40B4-BE49-F238E27FC236}">
                  <a16:creationId xmlns:a16="http://schemas.microsoft.com/office/drawing/2014/main" id="{3F6C007E-E485-EE21-E93C-BF796688FAB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959350" y="6108700"/>
              <a:ext cx="1041400" cy="39116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Custeio Jan25 R$ 17.683.095,60 + R$ 23.825,01 Residência Jan25 R$ 23.825,01 (de 167.723,57 foi anulado em mar25 143.898,56)+ R$ 63.628.249,92 + R$733.836,01 Fev25 foianulado em maio 142.248,56) +R$ 1.776.033,12 Custeio Jan25 +  R$19.536.364,23 Custeio Fev-Dez25 + R$ 12.931.029,36 Custeio Fev25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234950</xdr:colOff>
          <xdr:row>20</xdr:row>
          <xdr:rowOff>127000</xdr:rowOff>
        </xdr:from>
        <xdr:to>
          <xdr:col>14</xdr:col>
          <xdr:colOff>342900</xdr:colOff>
          <xdr:row>25</xdr:row>
          <xdr:rowOff>254000</xdr:rowOff>
        </xdr:to>
        <xdr:sp macro="" textlink="">
          <xdr:nvSpPr>
            <xdr:cNvPr id="1028" name="Comment 4" hidden="1">
              <a:extLst>
                <a:ext uri="{FF2B5EF4-FFF2-40B4-BE49-F238E27FC236}">
                  <a16:creationId xmlns:a16="http://schemas.microsoft.com/office/drawing/2014/main" id="{35597308-D287-43EA-E7F5-4CC37325E70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116050" y="6102350"/>
              <a:ext cx="1035050" cy="20637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R$ 16.483.095,60 Custeio parcial Jan25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17</xdr:col>
          <xdr:colOff>234950</xdr:colOff>
          <xdr:row>20</xdr:row>
          <xdr:rowOff>133350</xdr:rowOff>
        </xdr:from>
        <xdr:to>
          <xdr:col>18</xdr:col>
          <xdr:colOff>317500</xdr:colOff>
          <xdr:row>23</xdr:row>
          <xdr:rowOff>25400</xdr:rowOff>
        </xdr:to>
        <xdr:sp macro="" textlink="">
          <xdr:nvSpPr>
            <xdr:cNvPr id="1029" name="Comment 5" hidden="1">
              <a:extLst>
                <a:ext uri="{FF2B5EF4-FFF2-40B4-BE49-F238E27FC236}">
                  <a16:creationId xmlns:a16="http://schemas.microsoft.com/office/drawing/2014/main" id="{C88EFA5D-002E-3D60-E2E7-8AD693D50209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8313400" y="6108700"/>
              <a:ext cx="1041400" cy="12065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DARE QUITADO em 29/01/25 - referente à restituição de investimento SEI 202300010045868 / 70043170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19</xdr:col>
          <xdr:colOff>228600</xdr:colOff>
          <xdr:row>20</xdr:row>
          <xdr:rowOff>133350</xdr:rowOff>
        </xdr:from>
        <xdr:to>
          <xdr:col>20</xdr:col>
          <xdr:colOff>342900</xdr:colOff>
          <xdr:row>23</xdr:row>
          <xdr:rowOff>165100</xdr:rowOff>
        </xdr:to>
        <xdr:sp macro="" textlink="">
          <xdr:nvSpPr>
            <xdr:cNvPr id="1030" name="Comment 6" hidden="1">
              <a:extLst>
                <a:ext uri="{FF2B5EF4-FFF2-40B4-BE49-F238E27FC236}">
                  <a16:creationId xmlns:a16="http://schemas.microsoft.com/office/drawing/2014/main" id="{FAD87CEF-FA21-000A-02D5-E4FAC3A3308A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0415250" y="6108700"/>
              <a:ext cx="1041400" cy="1346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R$ 56.445,28 Custeio consolidado DEZ24 + R$ 20.921,60custeio diverso e gratificação  preceptores DEZ24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21</xdr:col>
          <xdr:colOff>228600</xdr:colOff>
          <xdr:row>20</xdr:row>
          <xdr:rowOff>133350</xdr:rowOff>
        </xdr:from>
        <xdr:to>
          <xdr:col>22</xdr:col>
          <xdr:colOff>31750</xdr:colOff>
          <xdr:row>21</xdr:row>
          <xdr:rowOff>82550</xdr:rowOff>
        </xdr:to>
        <xdr:sp macro="" textlink="">
          <xdr:nvSpPr>
            <xdr:cNvPr id="1031" name="Comment 7" hidden="1">
              <a:extLst>
                <a:ext uri="{FF2B5EF4-FFF2-40B4-BE49-F238E27FC236}">
                  <a16:creationId xmlns:a16="http://schemas.microsoft.com/office/drawing/2014/main" id="{BB7FFDB1-43F3-8423-6CC9-EEDFECB6617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2409150" y="6108700"/>
              <a:ext cx="104140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10º Apostilamento DEZ24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222250</xdr:colOff>
          <xdr:row>20</xdr:row>
          <xdr:rowOff>444500</xdr:rowOff>
        </xdr:from>
        <xdr:to>
          <xdr:col>4</xdr:col>
          <xdr:colOff>203200</xdr:colOff>
          <xdr:row>25</xdr:row>
          <xdr:rowOff>0</xdr:rowOff>
        </xdr:to>
        <xdr:sp macro="" textlink="">
          <xdr:nvSpPr>
            <xdr:cNvPr id="1032" name="Comment 8" hidden="1">
              <a:extLst>
                <a:ext uri="{FF2B5EF4-FFF2-40B4-BE49-F238E27FC236}">
                  <a16:creationId xmlns:a16="http://schemas.microsoft.com/office/drawing/2014/main" id="{82FF7B68-A525-E1AC-F5ED-FB049E3BA4C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851150" y="6419850"/>
              <a:ext cx="1035050" cy="14922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R$ 17.683.095,60 Custeio + R$ 167.723,57 Residência + R$ 59.841,36 Servidores + R$ 322.154,73 12ºApostilamnento FEV25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222250</xdr:colOff>
          <xdr:row>20</xdr:row>
          <xdr:rowOff>444500</xdr:rowOff>
        </xdr:from>
        <xdr:to>
          <xdr:col>5</xdr:col>
          <xdr:colOff>203200</xdr:colOff>
          <xdr:row>25</xdr:row>
          <xdr:rowOff>0</xdr:rowOff>
        </xdr:to>
        <xdr:sp macro="" textlink="">
          <xdr:nvSpPr>
            <xdr:cNvPr id="1033" name="Comment 9" hidden="1">
              <a:extLst>
                <a:ext uri="{FF2B5EF4-FFF2-40B4-BE49-F238E27FC236}">
                  <a16:creationId xmlns:a16="http://schemas.microsoft.com/office/drawing/2014/main" id="{947D84A8-87FB-BE94-DCDA-59EFC3FFCB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905250" y="6419850"/>
              <a:ext cx="1035050" cy="14922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R$ 17.683.095,60 Custeio + R$ 79.031,99 Preceptores e Custeio diverso + R$ 322.154,73 12º Apostilamento FEV25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222250</xdr:colOff>
          <xdr:row>20</xdr:row>
          <xdr:rowOff>444500</xdr:rowOff>
        </xdr:from>
        <xdr:to>
          <xdr:col>6</xdr:col>
          <xdr:colOff>209550</xdr:colOff>
          <xdr:row>22</xdr:row>
          <xdr:rowOff>222250</xdr:rowOff>
        </xdr:to>
        <xdr:sp macro="" textlink="">
          <xdr:nvSpPr>
            <xdr:cNvPr id="1034" name="Comment 10" hidden="1">
              <a:extLst>
                <a:ext uri="{FF2B5EF4-FFF2-40B4-BE49-F238E27FC236}">
                  <a16:creationId xmlns:a16="http://schemas.microsoft.com/office/drawing/2014/main" id="{07A4ED6F-40AD-9CFA-7F2C-A96C69717E1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959350" y="6419850"/>
              <a:ext cx="1041400" cy="7810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R$ 1.200.00,00 + R$ 313.101,72 11º Apostilamento Jan25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228600</xdr:colOff>
          <xdr:row>20</xdr:row>
          <xdr:rowOff>444500</xdr:rowOff>
        </xdr:from>
        <xdr:to>
          <xdr:col>7</xdr:col>
          <xdr:colOff>215900</xdr:colOff>
          <xdr:row>22</xdr:row>
          <xdr:rowOff>82550</xdr:rowOff>
        </xdr:to>
        <xdr:sp macro="" textlink="">
          <xdr:nvSpPr>
            <xdr:cNvPr id="1035" name="Comment 11" hidden="1">
              <a:extLst>
                <a:ext uri="{FF2B5EF4-FFF2-40B4-BE49-F238E27FC236}">
                  <a16:creationId xmlns:a16="http://schemas.microsoft.com/office/drawing/2014/main" id="{6F265C56-35DD-2B44-6B6E-6B7C9310B25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019800" y="6419850"/>
              <a:ext cx="104140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Investimento SEI 202400010050852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234950</xdr:colOff>
          <xdr:row>20</xdr:row>
          <xdr:rowOff>444500</xdr:rowOff>
        </xdr:from>
        <xdr:to>
          <xdr:col>14</xdr:col>
          <xdr:colOff>342900</xdr:colOff>
          <xdr:row>22</xdr:row>
          <xdr:rowOff>228600</xdr:rowOff>
        </xdr:to>
        <xdr:sp macro="" textlink="">
          <xdr:nvSpPr>
            <xdr:cNvPr id="1036" name="Comment 12" hidden="1">
              <a:extLst>
                <a:ext uri="{FF2B5EF4-FFF2-40B4-BE49-F238E27FC236}">
                  <a16:creationId xmlns:a16="http://schemas.microsoft.com/office/drawing/2014/main" id="{EA709AF7-D47F-D778-978A-6E8B2689856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116050" y="6419850"/>
              <a:ext cx="1035050" cy="7874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R$ 1.776.033,12 + 1.776.033,12 + 12.931.029,36 Custeio parcial FEV25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21</xdr:col>
          <xdr:colOff>228600</xdr:colOff>
          <xdr:row>20</xdr:row>
          <xdr:rowOff>444500</xdr:rowOff>
        </xdr:from>
        <xdr:to>
          <xdr:col>22</xdr:col>
          <xdr:colOff>31750</xdr:colOff>
          <xdr:row>23</xdr:row>
          <xdr:rowOff>196850</xdr:rowOff>
        </xdr:to>
        <xdr:sp macro="" textlink="">
          <xdr:nvSpPr>
            <xdr:cNvPr id="1037" name="Comment 13" hidden="1">
              <a:extLst>
                <a:ext uri="{FF2B5EF4-FFF2-40B4-BE49-F238E27FC236}">
                  <a16:creationId xmlns:a16="http://schemas.microsoft.com/office/drawing/2014/main" id="{FF504990-C468-F390-302B-41CB713331F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2409150" y="6419850"/>
              <a:ext cx="1041400" cy="10668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R$ 201.460,41 Fundo rescisório DEZ24 + R$ 628.053,93 Custeio consolidado DEZ24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234950</xdr:colOff>
          <xdr:row>21</xdr:row>
          <xdr:rowOff>63500</xdr:rowOff>
        </xdr:from>
        <xdr:to>
          <xdr:col>14</xdr:col>
          <xdr:colOff>342900</xdr:colOff>
          <xdr:row>23</xdr:row>
          <xdr:rowOff>82550</xdr:rowOff>
        </xdr:to>
        <xdr:sp macro="" textlink="">
          <xdr:nvSpPr>
            <xdr:cNvPr id="1038" name="Comment 14" hidden="1">
              <a:extLst>
                <a:ext uri="{FF2B5EF4-FFF2-40B4-BE49-F238E27FC236}">
                  <a16:creationId xmlns:a16="http://schemas.microsoft.com/office/drawing/2014/main" id="{F1991F30-B248-F9CC-8E4E-DD95567CCBD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116050" y="6731000"/>
              <a:ext cx="103505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 11º Apostilamento JAN25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234950</xdr:colOff>
          <xdr:row>22</xdr:row>
          <xdr:rowOff>69850</xdr:rowOff>
        </xdr:from>
        <xdr:to>
          <xdr:col>14</xdr:col>
          <xdr:colOff>342900</xdr:colOff>
          <xdr:row>25</xdr:row>
          <xdr:rowOff>57150</xdr:rowOff>
        </xdr:to>
        <xdr:sp macro="" textlink="">
          <xdr:nvSpPr>
            <xdr:cNvPr id="1039" name="Comment 15" hidden="1">
              <a:extLst>
                <a:ext uri="{FF2B5EF4-FFF2-40B4-BE49-F238E27FC236}">
                  <a16:creationId xmlns:a16="http://schemas.microsoft.com/office/drawing/2014/main" id="{F1CC106A-CE4E-2D8B-C2E6-8361ABF28D5F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116050" y="7048500"/>
              <a:ext cx="1035050" cy="9207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R$ 13.507.062,48 +1.776.033,12 + 1.200.00,00 Custeio parcial MAR25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215900</xdr:colOff>
          <xdr:row>23</xdr:row>
          <xdr:rowOff>76200</xdr:rowOff>
        </xdr:from>
        <xdr:to>
          <xdr:col>4</xdr:col>
          <xdr:colOff>203200</xdr:colOff>
          <xdr:row>28</xdr:row>
          <xdr:rowOff>12700</xdr:rowOff>
        </xdr:to>
        <xdr:sp macro="" textlink="">
          <xdr:nvSpPr>
            <xdr:cNvPr id="1040" name="Comment 16" hidden="1">
              <a:extLst>
                <a:ext uri="{FF2B5EF4-FFF2-40B4-BE49-F238E27FC236}">
                  <a16:creationId xmlns:a16="http://schemas.microsoft.com/office/drawing/2014/main" id="{28E8DF31-8286-7D85-67B8-1E3C9B0DD96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844800" y="7366000"/>
              <a:ext cx="1041400" cy="14922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R$ 17.683.095,60 Custeio + R$ 177.090,20 Residência + R$ 59.841,36 Servidores + R$ 306.286,71 13ºApostilamnento MAR</a:t>
              </a:r>
              <a:endParaRPr lang="pt-BR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222250</xdr:colOff>
          <xdr:row>23</xdr:row>
          <xdr:rowOff>76200</xdr:rowOff>
        </xdr:from>
        <xdr:to>
          <xdr:col>5</xdr:col>
          <xdr:colOff>209550</xdr:colOff>
          <xdr:row>28</xdr:row>
          <xdr:rowOff>12700</xdr:rowOff>
        </xdr:to>
        <xdr:sp macro="" textlink="">
          <xdr:nvSpPr>
            <xdr:cNvPr id="1041" name="Comment 17" hidden="1">
              <a:extLst>
                <a:ext uri="{FF2B5EF4-FFF2-40B4-BE49-F238E27FC236}">
                  <a16:creationId xmlns:a16="http://schemas.microsoft.com/office/drawing/2014/main" id="{98A4CB92-CE1D-F61C-9660-6CD26C32B91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905250" y="7366000"/>
              <a:ext cx="1041400" cy="14922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R$ 17.683.095,60 Custeio + R$ 88.398,62 Preceptores e Custeio diverso + R$ 306.286,71 13º Apostilamento MAR25</a:t>
              </a:r>
              <a:endParaRPr lang="pt-BR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222250</xdr:colOff>
          <xdr:row>23</xdr:row>
          <xdr:rowOff>76200</xdr:rowOff>
        </xdr:from>
        <xdr:to>
          <xdr:col>6</xdr:col>
          <xdr:colOff>209550</xdr:colOff>
          <xdr:row>25</xdr:row>
          <xdr:rowOff>95250</xdr:rowOff>
        </xdr:to>
        <xdr:sp macro="" textlink="">
          <xdr:nvSpPr>
            <xdr:cNvPr id="1042" name="Comment 18" hidden="1">
              <a:extLst>
                <a:ext uri="{FF2B5EF4-FFF2-40B4-BE49-F238E27FC236}">
                  <a16:creationId xmlns:a16="http://schemas.microsoft.com/office/drawing/2014/main" id="{4E5051A1-E2F1-E220-9737-7A561AFAB39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959350" y="7366000"/>
              <a:ext cx="104140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 12º Apostilamento FEV25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234950</xdr:colOff>
          <xdr:row>23</xdr:row>
          <xdr:rowOff>76200</xdr:rowOff>
        </xdr:from>
        <xdr:to>
          <xdr:col>14</xdr:col>
          <xdr:colOff>349250</xdr:colOff>
          <xdr:row>31</xdr:row>
          <xdr:rowOff>76200</xdr:rowOff>
        </xdr:to>
        <xdr:sp macro="" textlink="">
          <xdr:nvSpPr>
            <xdr:cNvPr id="1043" name="Comment 19" hidden="1">
              <a:extLst>
                <a:ext uri="{FF2B5EF4-FFF2-40B4-BE49-F238E27FC236}">
                  <a16:creationId xmlns:a16="http://schemas.microsoft.com/office/drawing/2014/main" id="{5B8DF088-1B27-2498-997C-A49504659E5A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116050" y="7366000"/>
              <a:ext cx="1041400" cy="2489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R$ 698.529,67 Custeio consolidado Jan25 + R$ 220.795,76 Fundo rescisório Jan25 + R$ 23.825,01 Custeio diverso e preceptores Residência médica Jan25 + R$ 20.472,08 diferença de  Fundo rescisório DEZ24 ajustado em jan25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234950</xdr:colOff>
          <xdr:row>23</xdr:row>
          <xdr:rowOff>76200</xdr:rowOff>
        </xdr:from>
        <xdr:to>
          <xdr:col>17</xdr:col>
          <xdr:colOff>139700</xdr:colOff>
          <xdr:row>27</xdr:row>
          <xdr:rowOff>38100</xdr:rowOff>
        </xdr:to>
        <xdr:sp macro="" textlink="">
          <xdr:nvSpPr>
            <xdr:cNvPr id="1044" name="Comment 20" hidden="1">
              <a:extLst>
                <a:ext uri="{FF2B5EF4-FFF2-40B4-BE49-F238E27FC236}">
                  <a16:creationId xmlns:a16="http://schemas.microsoft.com/office/drawing/2014/main" id="{C8F8C2E8-6964-C0F1-E044-3E55D3FCB1B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7176750" y="7366000"/>
              <a:ext cx="1041400" cy="12065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DARE QUITADO em março/25 - referente à devolução de valor de Residência médica DEZ24 SEI Nº72255521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17</xdr:col>
          <xdr:colOff>234950</xdr:colOff>
          <xdr:row>23</xdr:row>
          <xdr:rowOff>76200</xdr:rowOff>
        </xdr:from>
        <xdr:to>
          <xdr:col>18</xdr:col>
          <xdr:colOff>317500</xdr:colOff>
          <xdr:row>27</xdr:row>
          <xdr:rowOff>38100</xdr:rowOff>
        </xdr:to>
        <xdr:sp macro="" textlink="">
          <xdr:nvSpPr>
            <xdr:cNvPr id="1045" name="Comment 21" hidden="1">
              <a:extLst>
                <a:ext uri="{FF2B5EF4-FFF2-40B4-BE49-F238E27FC236}">
                  <a16:creationId xmlns:a16="http://schemas.microsoft.com/office/drawing/2014/main" id="{B82EDF85-C5CF-3F53-063E-D1D47664B8E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8313400" y="7366000"/>
              <a:ext cx="1041400" cy="12065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DARE QUITADO em 28/03/25 - referente à restituição de investimento SEI 202200010063643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19</xdr:col>
          <xdr:colOff>228600</xdr:colOff>
          <xdr:row>23</xdr:row>
          <xdr:rowOff>76200</xdr:rowOff>
        </xdr:from>
        <xdr:to>
          <xdr:col>20</xdr:col>
          <xdr:colOff>342900</xdr:colOff>
          <xdr:row>31</xdr:row>
          <xdr:rowOff>76200</xdr:rowOff>
        </xdr:to>
        <xdr:sp macro="" textlink="">
          <xdr:nvSpPr>
            <xdr:cNvPr id="1046" name="Comment 22" hidden="1">
              <a:extLst>
                <a:ext uri="{FF2B5EF4-FFF2-40B4-BE49-F238E27FC236}">
                  <a16:creationId xmlns:a16="http://schemas.microsoft.com/office/drawing/2014/main" id="{4A06B51B-4E74-09FB-D9E2-70D3CE0BB89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0415250" y="7366000"/>
              <a:ext cx="1041400" cy="2489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Referência: DEZ/24 R$ 5.804,50 Consolidado DEZ24 Custeio Na OP estava Res Médica, a OP foi substituída p/ CUSTEIO Dez24 consolidado em 24/03/25+ R$2.092,16 Ajuste/Diferença de RES. MÉDICA 14° T.A DEZ24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234950</xdr:colOff>
          <xdr:row>24</xdr:row>
          <xdr:rowOff>76200</xdr:rowOff>
        </xdr:from>
        <xdr:to>
          <xdr:col>14</xdr:col>
          <xdr:colOff>349250</xdr:colOff>
          <xdr:row>26</xdr:row>
          <xdr:rowOff>95250</xdr:rowOff>
        </xdr:to>
        <xdr:sp macro="" textlink="">
          <xdr:nvSpPr>
            <xdr:cNvPr id="1047" name="Comment 23" hidden="1">
              <a:extLst>
                <a:ext uri="{FF2B5EF4-FFF2-40B4-BE49-F238E27FC236}">
                  <a16:creationId xmlns:a16="http://schemas.microsoft.com/office/drawing/2014/main" id="{9DF435E6-5EC9-F4E2-EAD7-5A8F29538DA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116050" y="7677150"/>
              <a:ext cx="104140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R$ 322.154,73 12º Apostilamento FEV25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234950</xdr:colOff>
          <xdr:row>25</xdr:row>
          <xdr:rowOff>82550</xdr:rowOff>
        </xdr:from>
        <xdr:to>
          <xdr:col>14</xdr:col>
          <xdr:colOff>349250</xdr:colOff>
          <xdr:row>27</xdr:row>
          <xdr:rowOff>101600</xdr:rowOff>
        </xdr:to>
        <xdr:sp macro="" textlink="">
          <xdr:nvSpPr>
            <xdr:cNvPr id="1048" name="Comment 24" hidden="1">
              <a:extLst>
                <a:ext uri="{FF2B5EF4-FFF2-40B4-BE49-F238E27FC236}">
                  <a16:creationId xmlns:a16="http://schemas.microsoft.com/office/drawing/2014/main" id="{85DC666C-8AB4-0244-939C-144698065D6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116050" y="7994650"/>
              <a:ext cx="104140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custeio abr25 parcial R$ 14.707.062,48 + R$ 1.776.033,12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215900</xdr:colOff>
          <xdr:row>26</xdr:row>
          <xdr:rowOff>82550</xdr:rowOff>
        </xdr:from>
        <xdr:to>
          <xdr:col>4</xdr:col>
          <xdr:colOff>203200</xdr:colOff>
          <xdr:row>31</xdr:row>
          <xdr:rowOff>19050</xdr:rowOff>
        </xdr:to>
        <xdr:sp macro="" textlink="">
          <xdr:nvSpPr>
            <xdr:cNvPr id="1049" name="Comment 25" hidden="1">
              <a:extLst>
                <a:ext uri="{FF2B5EF4-FFF2-40B4-BE49-F238E27FC236}">
                  <a16:creationId xmlns:a16="http://schemas.microsoft.com/office/drawing/2014/main" id="{F6D2F106-2665-C73F-16E9-D7EA222015A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844800" y="8305800"/>
              <a:ext cx="1041400" cy="14922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R$ 17.683.095,60 Custeio + R$ 177.090,20 Residência + R$ 59.841,36 Servidores + R$ 307.284,70 14ºApostilamnento ABR</a:t>
              </a:r>
              <a:endParaRPr lang="pt-BR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222250</xdr:colOff>
          <xdr:row>26</xdr:row>
          <xdr:rowOff>82550</xdr:rowOff>
        </xdr:from>
        <xdr:to>
          <xdr:col>5</xdr:col>
          <xdr:colOff>209550</xdr:colOff>
          <xdr:row>31</xdr:row>
          <xdr:rowOff>19050</xdr:rowOff>
        </xdr:to>
        <xdr:sp macro="" textlink="">
          <xdr:nvSpPr>
            <xdr:cNvPr id="1050" name="Comment 26" hidden="1">
              <a:extLst>
                <a:ext uri="{FF2B5EF4-FFF2-40B4-BE49-F238E27FC236}">
                  <a16:creationId xmlns:a16="http://schemas.microsoft.com/office/drawing/2014/main" id="{937240EB-CCD3-5769-A969-51232858BB1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905250" y="8305800"/>
              <a:ext cx="1041400" cy="14922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R$ 17.683.095,60 Custeio + R$ 88.398,62 Preceptores e Custeio diverso + R$ 307.284,70 14º Apostilamento ABR25</a:t>
              </a:r>
              <a:endParaRPr lang="pt-BR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222250</xdr:colOff>
          <xdr:row>26</xdr:row>
          <xdr:rowOff>82550</xdr:rowOff>
        </xdr:from>
        <xdr:to>
          <xdr:col>6</xdr:col>
          <xdr:colOff>209550</xdr:colOff>
          <xdr:row>29</xdr:row>
          <xdr:rowOff>215900</xdr:rowOff>
        </xdr:to>
        <xdr:sp macro="" textlink="">
          <xdr:nvSpPr>
            <xdr:cNvPr id="1051" name="Comment 27" hidden="1">
              <a:extLst>
                <a:ext uri="{FF2B5EF4-FFF2-40B4-BE49-F238E27FC236}">
                  <a16:creationId xmlns:a16="http://schemas.microsoft.com/office/drawing/2014/main" id="{C4A1EB19-C07B-191E-CC6D-A06CCCB4BCB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959350" y="8305800"/>
              <a:ext cx="1041400" cy="10668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R$ 12.062.615,62 + R$ 306.286,71 13ºApostila Mar25 + 51.565.634,34 + 708.360,80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234950</xdr:colOff>
          <xdr:row>26</xdr:row>
          <xdr:rowOff>82550</xdr:rowOff>
        </xdr:from>
        <xdr:to>
          <xdr:col>14</xdr:col>
          <xdr:colOff>349250</xdr:colOff>
          <xdr:row>28</xdr:row>
          <xdr:rowOff>101600</xdr:rowOff>
        </xdr:to>
        <xdr:sp macro="" textlink="">
          <xdr:nvSpPr>
            <xdr:cNvPr id="1052" name="Comment 28" hidden="1">
              <a:extLst>
                <a:ext uri="{FF2B5EF4-FFF2-40B4-BE49-F238E27FC236}">
                  <a16:creationId xmlns:a16="http://schemas.microsoft.com/office/drawing/2014/main" id="{7D593FAD-6030-DDFD-FF5C-B3AB77806AC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116050" y="8305800"/>
              <a:ext cx="104140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Energia + IR Jan25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234950</xdr:colOff>
          <xdr:row>27</xdr:row>
          <xdr:rowOff>88900</xdr:rowOff>
        </xdr:from>
        <xdr:to>
          <xdr:col>14</xdr:col>
          <xdr:colOff>349250</xdr:colOff>
          <xdr:row>29</xdr:row>
          <xdr:rowOff>247650</xdr:rowOff>
        </xdr:to>
        <xdr:sp macro="" textlink="">
          <xdr:nvSpPr>
            <xdr:cNvPr id="1053" name="Comment 29" hidden="1">
              <a:extLst>
                <a:ext uri="{FF2B5EF4-FFF2-40B4-BE49-F238E27FC236}">
                  <a16:creationId xmlns:a16="http://schemas.microsoft.com/office/drawing/2014/main" id="{A53FE45C-0BCF-F488-91A3-0A50FBB64048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116050" y="8623300"/>
              <a:ext cx="1041400" cy="7810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Custeio consolidado Fev25 + Res Médica Fev25 R$ 25.475,21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234950</xdr:colOff>
          <xdr:row>28</xdr:row>
          <xdr:rowOff>88900</xdr:rowOff>
        </xdr:from>
        <xdr:to>
          <xdr:col>14</xdr:col>
          <xdr:colOff>349250</xdr:colOff>
          <xdr:row>30</xdr:row>
          <xdr:rowOff>107950</xdr:rowOff>
        </xdr:to>
        <xdr:sp macro="" textlink="">
          <xdr:nvSpPr>
            <xdr:cNvPr id="1054" name="Comment 30" hidden="1">
              <a:extLst>
                <a:ext uri="{FF2B5EF4-FFF2-40B4-BE49-F238E27FC236}">
                  <a16:creationId xmlns:a16="http://schemas.microsoft.com/office/drawing/2014/main" id="{6A5B7D49-AE8C-E541-BBAE-4A5BDEACC2AB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116050" y="8934450"/>
              <a:ext cx="104140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13º Apostilamento Mar25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234950</xdr:colOff>
          <xdr:row>29</xdr:row>
          <xdr:rowOff>95250</xdr:rowOff>
        </xdr:from>
        <xdr:to>
          <xdr:col>14</xdr:col>
          <xdr:colOff>349250</xdr:colOff>
          <xdr:row>31</xdr:row>
          <xdr:rowOff>114300</xdr:rowOff>
        </xdr:to>
        <xdr:sp macro="" textlink="">
          <xdr:nvSpPr>
            <xdr:cNvPr id="1055" name="Comment 31" hidden="1">
              <a:extLst>
                <a:ext uri="{FF2B5EF4-FFF2-40B4-BE49-F238E27FC236}">
                  <a16:creationId xmlns:a16="http://schemas.microsoft.com/office/drawing/2014/main" id="{448A81EC-7392-71D0-98CA-78AEC796162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116050" y="9251950"/>
              <a:ext cx="104140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Custeio parcial Maio25 R$ 1.776.033,12 + 15.407.062,48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215900</xdr:colOff>
          <xdr:row>30</xdr:row>
          <xdr:rowOff>95250</xdr:rowOff>
        </xdr:from>
        <xdr:to>
          <xdr:col>4</xdr:col>
          <xdr:colOff>203200</xdr:colOff>
          <xdr:row>35</xdr:row>
          <xdr:rowOff>31750</xdr:rowOff>
        </xdr:to>
        <xdr:sp macro="" textlink="">
          <xdr:nvSpPr>
            <xdr:cNvPr id="1056" name="Comment 32" hidden="1">
              <a:extLst>
                <a:ext uri="{FF2B5EF4-FFF2-40B4-BE49-F238E27FC236}">
                  <a16:creationId xmlns:a16="http://schemas.microsoft.com/office/drawing/2014/main" id="{2F1CA48A-6825-1095-2E62-3596E36C813F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844800" y="9563100"/>
              <a:ext cx="1041400" cy="14922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R$ 17.683.095,60 Custeio + R$ 177.090,20 Residência + R$ 59.841,36 Servidores + R$ 314.696,44 15Apostilamnento MAI25</a:t>
              </a:r>
              <a:endParaRPr lang="pt-BR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222250</xdr:colOff>
          <xdr:row>30</xdr:row>
          <xdr:rowOff>95250</xdr:rowOff>
        </xdr:from>
        <xdr:to>
          <xdr:col>5</xdr:col>
          <xdr:colOff>209550</xdr:colOff>
          <xdr:row>35</xdr:row>
          <xdr:rowOff>31750</xdr:rowOff>
        </xdr:to>
        <xdr:sp macro="" textlink="">
          <xdr:nvSpPr>
            <xdr:cNvPr id="1057" name="Comment 33" hidden="1">
              <a:extLst>
                <a:ext uri="{FF2B5EF4-FFF2-40B4-BE49-F238E27FC236}">
                  <a16:creationId xmlns:a16="http://schemas.microsoft.com/office/drawing/2014/main" id="{ACFB3B0A-2515-355E-3106-3285AF20970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905250" y="9563100"/>
              <a:ext cx="1041400" cy="14922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R$ 17.683.095,60 Custeio + R$ 88.398,62 Preceptores e Custeio diverso + R$ 314.696,44 Apostilamento Mai25</a:t>
              </a:r>
              <a:endParaRPr lang="pt-BR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222250</xdr:colOff>
          <xdr:row>30</xdr:row>
          <xdr:rowOff>95250</xdr:rowOff>
        </xdr:from>
        <xdr:to>
          <xdr:col>6</xdr:col>
          <xdr:colOff>209550</xdr:colOff>
          <xdr:row>32</xdr:row>
          <xdr:rowOff>114300</xdr:rowOff>
        </xdr:to>
        <xdr:sp macro="" textlink="">
          <xdr:nvSpPr>
            <xdr:cNvPr id="1058" name="Comment 34" hidden="1">
              <a:extLst>
                <a:ext uri="{FF2B5EF4-FFF2-40B4-BE49-F238E27FC236}">
                  <a16:creationId xmlns:a16="http://schemas.microsoft.com/office/drawing/2014/main" id="{AD8A9DF6-259F-07BF-259E-009605D63B3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959350" y="9563100"/>
              <a:ext cx="104140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 14º Apostilamento Abr25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228600</xdr:colOff>
          <xdr:row>30</xdr:row>
          <xdr:rowOff>95250</xdr:rowOff>
        </xdr:from>
        <xdr:to>
          <xdr:col>7</xdr:col>
          <xdr:colOff>215900</xdr:colOff>
          <xdr:row>32</xdr:row>
          <xdr:rowOff>114300</xdr:rowOff>
        </xdr:to>
        <xdr:sp macro="" textlink="">
          <xdr:nvSpPr>
            <xdr:cNvPr id="1059" name="Comment 35" hidden="1">
              <a:extLst>
                <a:ext uri="{FF2B5EF4-FFF2-40B4-BE49-F238E27FC236}">
                  <a16:creationId xmlns:a16="http://schemas.microsoft.com/office/drawing/2014/main" id="{BFD6F560-DA1C-E27C-CBA0-58D66E0DE6F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019800" y="9563100"/>
              <a:ext cx="104140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Investimento SEI 202400010050652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9</xdr:col>
          <xdr:colOff>234950</xdr:colOff>
          <xdr:row>30</xdr:row>
          <xdr:rowOff>95250</xdr:rowOff>
        </xdr:from>
        <xdr:to>
          <xdr:col>10</xdr:col>
          <xdr:colOff>279400</xdr:colOff>
          <xdr:row>32</xdr:row>
          <xdr:rowOff>114300</xdr:rowOff>
        </xdr:to>
        <xdr:sp macro="" textlink="">
          <xdr:nvSpPr>
            <xdr:cNvPr id="1060" name="Comment 36" hidden="1">
              <a:extLst>
                <a:ext uri="{FF2B5EF4-FFF2-40B4-BE49-F238E27FC236}">
                  <a16:creationId xmlns:a16="http://schemas.microsoft.com/office/drawing/2014/main" id="{7A91B06E-7FB0-BC24-71BB-46DD3FDE19B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613900" y="9563100"/>
              <a:ext cx="104140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Investimento SEI 202400010050652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234950</xdr:colOff>
          <xdr:row>30</xdr:row>
          <xdr:rowOff>95250</xdr:rowOff>
        </xdr:from>
        <xdr:to>
          <xdr:col>14</xdr:col>
          <xdr:colOff>349250</xdr:colOff>
          <xdr:row>34</xdr:row>
          <xdr:rowOff>196850</xdr:rowOff>
        </xdr:to>
        <xdr:sp macro="" textlink="">
          <xdr:nvSpPr>
            <xdr:cNvPr id="1061" name="Comment 37" hidden="1">
              <a:extLst>
                <a:ext uri="{FF2B5EF4-FFF2-40B4-BE49-F238E27FC236}">
                  <a16:creationId xmlns:a16="http://schemas.microsoft.com/office/drawing/2014/main" id="{8B348CA5-1945-B3FA-9344-8B71DF54507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116050" y="9563100"/>
              <a:ext cx="1041400" cy="1346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Custeio consolidado Mar25 981.817,68 + 218.182,32 fundo resc mar25 +  Res Médica Mar25 R$ 26.041,29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14</xdr:col>
          <xdr:colOff>234950</xdr:colOff>
          <xdr:row>30</xdr:row>
          <xdr:rowOff>95250</xdr:rowOff>
        </xdr:from>
        <xdr:to>
          <xdr:col>15</xdr:col>
          <xdr:colOff>6350</xdr:colOff>
          <xdr:row>32</xdr:row>
          <xdr:rowOff>114300</xdr:rowOff>
        </xdr:to>
        <xdr:sp macro="" textlink="">
          <xdr:nvSpPr>
            <xdr:cNvPr id="1062" name="Comment 38" hidden="1">
              <a:extLst>
                <a:ext uri="{FF2B5EF4-FFF2-40B4-BE49-F238E27FC236}">
                  <a16:creationId xmlns:a16="http://schemas.microsoft.com/office/drawing/2014/main" id="{F1BFD6C4-44C6-66FE-3B25-500415A494DB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5043150" y="9563100"/>
              <a:ext cx="104140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Investimento SEI 202400010050652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17</xdr:col>
          <xdr:colOff>234950</xdr:colOff>
          <xdr:row>30</xdr:row>
          <xdr:rowOff>95250</xdr:rowOff>
        </xdr:from>
        <xdr:to>
          <xdr:col>18</xdr:col>
          <xdr:colOff>317500</xdr:colOff>
          <xdr:row>34</xdr:row>
          <xdr:rowOff>57150</xdr:rowOff>
        </xdr:to>
        <xdr:sp macro="" textlink="">
          <xdr:nvSpPr>
            <xdr:cNvPr id="1063" name="Comment 39" hidden="1">
              <a:extLst>
                <a:ext uri="{FF2B5EF4-FFF2-40B4-BE49-F238E27FC236}">
                  <a16:creationId xmlns:a16="http://schemas.microsoft.com/office/drawing/2014/main" id="{7878255D-C3F8-2E5F-B0B1-EBD716CB1BB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8313400" y="9563100"/>
              <a:ext cx="1041400" cy="12065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DARE QUITADO em 07/05/25  restituição de investimento SEI 202300010004463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234950</xdr:colOff>
          <xdr:row>31</xdr:row>
          <xdr:rowOff>101600</xdr:rowOff>
        </xdr:from>
        <xdr:to>
          <xdr:col>14</xdr:col>
          <xdr:colOff>349250</xdr:colOff>
          <xdr:row>36</xdr:row>
          <xdr:rowOff>177800</xdr:rowOff>
        </xdr:to>
        <xdr:sp macro="" textlink="">
          <xdr:nvSpPr>
            <xdr:cNvPr id="1064" name="Comment 40" hidden="1">
              <a:extLst>
                <a:ext uri="{FF2B5EF4-FFF2-40B4-BE49-F238E27FC236}">
                  <a16:creationId xmlns:a16="http://schemas.microsoft.com/office/drawing/2014/main" id="{7E7F5659-A57C-70C3-D2E6-C1D66A8EE8CF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116050" y="9880600"/>
              <a:ext cx="1041400" cy="16319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Custeio consolidado  Abr 974.412,59+  fundo resc  225.587,41 abr25 + Res Médica  27.149,43 abr25 + 307.284,70 Apostilamneto Abr25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215900</xdr:colOff>
          <xdr:row>32</xdr:row>
          <xdr:rowOff>101600</xdr:rowOff>
        </xdr:from>
        <xdr:to>
          <xdr:col>4</xdr:col>
          <xdr:colOff>203200</xdr:colOff>
          <xdr:row>37</xdr:row>
          <xdr:rowOff>38100</xdr:rowOff>
        </xdr:to>
        <xdr:sp macro="" textlink="">
          <xdr:nvSpPr>
            <xdr:cNvPr id="1065" name="Comment 41" hidden="1">
              <a:extLst>
                <a:ext uri="{FF2B5EF4-FFF2-40B4-BE49-F238E27FC236}">
                  <a16:creationId xmlns:a16="http://schemas.microsoft.com/office/drawing/2014/main" id="{E10D9B7A-B1AA-063D-FE06-414D16B0FD0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844800" y="10191750"/>
              <a:ext cx="1041400" cy="14922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R$ 17.683.095,60 Custeio + R$ 177.090,20 Residência + R$ 59.841,36 Servidores + R$ 316.714,95 16ºApostilamnento JUN25</a:t>
              </a:r>
              <a:endParaRPr lang="pt-BR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222250</xdr:colOff>
          <xdr:row>32</xdr:row>
          <xdr:rowOff>101600</xdr:rowOff>
        </xdr:from>
        <xdr:to>
          <xdr:col>5</xdr:col>
          <xdr:colOff>209550</xdr:colOff>
          <xdr:row>37</xdr:row>
          <xdr:rowOff>38100</xdr:rowOff>
        </xdr:to>
        <xdr:sp macro="" textlink="">
          <xdr:nvSpPr>
            <xdr:cNvPr id="1066" name="Comment 42" hidden="1">
              <a:extLst>
                <a:ext uri="{FF2B5EF4-FFF2-40B4-BE49-F238E27FC236}">
                  <a16:creationId xmlns:a16="http://schemas.microsoft.com/office/drawing/2014/main" id="{13CECE57-DE77-9E60-1E97-5BF2F0249A1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905250" y="10191750"/>
              <a:ext cx="1041400" cy="14922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R$ 17.683.095,60 Custeio + R$ 88.398,62 Preceptores e Custeio diverso + R$ 316.714,95 16º Apostilamento Jun25</a:t>
              </a:r>
              <a:endParaRPr lang="pt-BR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222250</xdr:colOff>
          <xdr:row>32</xdr:row>
          <xdr:rowOff>101600</xdr:rowOff>
        </xdr:from>
        <xdr:to>
          <xdr:col>6</xdr:col>
          <xdr:colOff>209550</xdr:colOff>
          <xdr:row>34</xdr:row>
          <xdr:rowOff>120650</xdr:rowOff>
        </xdr:to>
        <xdr:sp macro="" textlink="">
          <xdr:nvSpPr>
            <xdr:cNvPr id="1067" name="Comment 43" hidden="1">
              <a:extLst>
                <a:ext uri="{FF2B5EF4-FFF2-40B4-BE49-F238E27FC236}">
                  <a16:creationId xmlns:a16="http://schemas.microsoft.com/office/drawing/2014/main" id="{893C89BC-DAC7-8123-1830-88F76005E01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959350" y="10191750"/>
              <a:ext cx="104140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 15º Apostilamento Mai25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234950</xdr:colOff>
          <xdr:row>32</xdr:row>
          <xdr:rowOff>101600</xdr:rowOff>
        </xdr:from>
        <xdr:to>
          <xdr:col>14</xdr:col>
          <xdr:colOff>349250</xdr:colOff>
          <xdr:row>34</xdr:row>
          <xdr:rowOff>120650</xdr:rowOff>
        </xdr:to>
        <xdr:sp macro="" textlink="">
          <xdr:nvSpPr>
            <xdr:cNvPr id="1068" name="Comment 44" hidden="1">
              <a:extLst>
                <a:ext uri="{FF2B5EF4-FFF2-40B4-BE49-F238E27FC236}">
                  <a16:creationId xmlns:a16="http://schemas.microsoft.com/office/drawing/2014/main" id="{A718EEB2-1342-8CC6-39AC-7C8BA72765B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116050" y="10191750"/>
              <a:ext cx="104140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 15º Apostilamento Mai25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234950</xdr:colOff>
          <xdr:row>33</xdr:row>
          <xdr:rowOff>107950</xdr:rowOff>
        </xdr:from>
        <xdr:to>
          <xdr:col>14</xdr:col>
          <xdr:colOff>349250</xdr:colOff>
          <xdr:row>35</xdr:row>
          <xdr:rowOff>127000</xdr:rowOff>
        </xdr:to>
        <xdr:sp macro="" textlink="">
          <xdr:nvSpPr>
            <xdr:cNvPr id="1069" name="Comment 45" hidden="1">
              <a:extLst>
                <a:ext uri="{FF2B5EF4-FFF2-40B4-BE49-F238E27FC236}">
                  <a16:creationId xmlns:a16="http://schemas.microsoft.com/office/drawing/2014/main" id="{EBD27F48-2959-9880-583C-C06787018DA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116050" y="10509250"/>
              <a:ext cx="1041400" cy="6413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pt-BR" sz="1000" b="0" i="0" u="none" strike="noStrike" baseline="0%">
                  <a:solidFill>
                    <a:srgbClr val="000000"/>
                  </a:solidFill>
                  <a:latin typeface="Liberation Sans"/>
                </a:rPr>
                <a:t>custeio jun25 parcial R$ 15.307.062,49 + R$ 1.776.033,11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drawing" Target="../drawings/drawing1.xml"/><Relationship Id="rId2" Type="http://purl.oclc.org/ooxml/officeDocument/relationships/hyperlink" Target="https://sei.go.gov.br/sei/controlador.php?acao=protocolo_visualizar&amp;id_protocolo=64518258&amp;id_procedimento_atual=60659087&amp;infra_sistema=100000100&amp;infra_unidade_atual=19837&amp;infra_hash=bea26a2e3b2fa04a228fe57120c60cfbad549b0f19e60ef1b9cd621a22b57b6996ae647c38c77e1f55f5d8155467da986e9966eb5048c54103a8cfc881597c302e5a44429b0847b8b97aa78ec53a26b898a5cca00f9cdfabd69b82d32fe1c7c9" TargetMode="External"/><Relationship Id="rId1" Type="http://purl.oclc.org/ooxml/officeDocument/relationships/hyperlink" Target="https://sei.go.gov.br/sei/controlador.php?acao=protocolo_visualizar&amp;id_protocolo=64549748&amp;id_procedimento_atual=60659087&amp;infra_sistema=100000100&amp;infra_unidade_atual=19837&amp;infra_hash=0cad8a3b59a249f4940493e3b1880490be3ce717731953f1990f2b89bdc6afff96ae647c38c77e1f55f5d8155467da986e9966eb5048c54103a8cfc881597c302e5a44429b0847b8b97aa78ec53a26b898a5cca00f9cdfabd69b82d32fe1c7c9" TargetMode="External"/><Relationship Id="rId5" Type="http://purl.oclc.org/ooxml/officeDocument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9715A-F4EA-4203-88F8-1E150DB10C0B}">
  <sheetPr>
    <tabColor rgb="FF92D050"/>
    <pageSetUpPr fitToPage="1"/>
  </sheetPr>
  <dimension ref="A1:Z87"/>
  <sheetViews>
    <sheetView tabSelected="1" workbookViewId="0"/>
  </sheetViews>
  <sheetFormatPr defaultColWidth="8.81640625" defaultRowHeight="13.75"/>
  <cols>
    <col min="1" max="1" width="8.81640625" style="1" customWidth="1"/>
    <col min="2" max="2" width="12.08984375" style="6" customWidth="1"/>
    <col min="3" max="3" width="16.7265625" style="6" customWidth="1"/>
    <col min="4" max="7" width="15.08984375" style="6" customWidth="1"/>
    <col min="8" max="8" width="15.08984375" style="68" customWidth="1"/>
    <col min="9" max="9" width="21.1796875" style="68" customWidth="1"/>
    <col min="10" max="10" width="14.26953125" style="6" customWidth="1"/>
    <col min="11" max="11" width="13.81640625" style="6" customWidth="1"/>
    <col min="12" max="12" width="15.7265625" style="6" customWidth="1"/>
    <col min="13" max="13" width="20.6328125" style="6" customWidth="1"/>
    <col min="14" max="14" width="13.26953125" style="6" customWidth="1"/>
    <col min="15" max="15" width="18.1796875" style="6" customWidth="1"/>
    <col min="16" max="16" width="12.36328125" style="6" customWidth="1"/>
    <col min="17" max="17" width="16.26953125" style="6" customWidth="1"/>
    <col min="18" max="18" width="13.7265625" style="6" customWidth="1"/>
    <col min="19" max="19" width="16.453125" style="7" customWidth="1"/>
    <col min="20" max="20" width="13.26953125" style="6" customWidth="1"/>
    <col min="21" max="21" width="15.26953125" style="6" customWidth="1"/>
    <col min="22" max="22" width="17.7265625" style="6" customWidth="1"/>
    <col min="23" max="23" width="20.36328125" style="6" customWidth="1"/>
    <col min="24" max="24" width="16.453125" style="2" customWidth="1"/>
    <col min="25" max="25" width="17.90625" style="2" customWidth="1"/>
    <col min="26" max="26" width="8.81640625" style="2" customWidth="1"/>
    <col min="27" max="27" width="8.81640625" style="1" customWidth="1"/>
    <col min="28" max="16384" width="8.81640625" style="1"/>
  </cols>
  <sheetData>
    <row r="1" spans="2:23" ht="25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</row>
    <row r="2" spans="2:23" ht="14.5">
      <c r="B2" s="3"/>
      <c r="C2" s="4"/>
      <c r="D2" s="4"/>
      <c r="E2" s="4"/>
      <c r="F2" s="4"/>
      <c r="G2" s="4"/>
      <c r="H2" s="3"/>
      <c r="I2" s="3"/>
      <c r="J2" s="4"/>
      <c r="K2" s="4"/>
      <c r="L2" s="4"/>
      <c r="M2" s="4"/>
      <c r="N2" s="4"/>
      <c r="O2" s="4"/>
      <c r="P2" s="5"/>
      <c r="Q2" s="5"/>
      <c r="R2" s="5"/>
      <c r="S2" s="3"/>
      <c r="T2" s="5"/>
      <c r="U2" s="5"/>
      <c r="V2" s="5"/>
      <c r="W2" s="5"/>
    </row>
    <row r="3" spans="2:23" ht="15.5">
      <c r="B3" s="70" t="s">
        <v>1</v>
      </c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</row>
    <row r="4" spans="2:23" ht="14.5">
      <c r="B4" s="3"/>
      <c r="C4" s="4"/>
      <c r="D4" s="4"/>
      <c r="E4" s="4"/>
      <c r="F4" s="4"/>
      <c r="G4" s="4"/>
      <c r="H4" s="3"/>
      <c r="I4" s="3"/>
      <c r="J4" s="4"/>
      <c r="K4" s="4"/>
      <c r="L4" s="4"/>
      <c r="M4" s="4"/>
      <c r="N4" s="4"/>
      <c r="O4" s="4"/>
      <c r="P4" s="5"/>
      <c r="Q4" s="5"/>
      <c r="R4" s="5"/>
      <c r="S4" s="3"/>
      <c r="T4" s="5"/>
      <c r="U4" s="5"/>
      <c r="V4" s="5"/>
      <c r="W4" s="5"/>
    </row>
    <row r="5" spans="2:23" ht="19.5" customHeight="1">
      <c r="B5" s="71" t="s">
        <v>2</v>
      </c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</row>
    <row r="6" spans="2:23" ht="19.5" customHeight="1">
      <c r="B6" s="72" t="s">
        <v>3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</row>
    <row r="7" spans="2:23" ht="19.5" customHeight="1"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</row>
    <row r="8" spans="2:23" ht="19.5" customHeight="1">
      <c r="B8" s="71" t="s">
        <v>4</v>
      </c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</row>
    <row r="9" spans="2:23" ht="19.5" customHeight="1">
      <c r="B9" s="72" t="s">
        <v>5</v>
      </c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</row>
    <row r="10" spans="2:23" ht="19.5" customHeight="1"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</row>
    <row r="11" spans="2:23" ht="19.5" customHeight="1">
      <c r="B11" s="71" t="s">
        <v>6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</row>
    <row r="12" spans="2:23" ht="19.5" customHeight="1"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</row>
    <row r="13" spans="2:23" ht="19.5" customHeight="1">
      <c r="B13" s="74" t="s">
        <v>7</v>
      </c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</row>
    <row r="14" spans="2:23" ht="19.5" customHeight="1">
      <c r="B14" s="74" t="s">
        <v>8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</row>
    <row r="15" spans="2:23" ht="19.5" customHeight="1"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8"/>
      <c r="R15" s="8"/>
      <c r="S15" s="9"/>
      <c r="T15" s="8"/>
      <c r="U15" s="8"/>
      <c r="V15" s="8"/>
      <c r="W15" s="8"/>
    </row>
    <row r="16" spans="2:23" ht="22.5" customHeight="1">
      <c r="B16" s="74" t="s">
        <v>9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</row>
    <row r="17" spans="2:26" ht="31.5" customHeight="1">
      <c r="B17" s="74" t="s">
        <v>10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</row>
    <row r="18" spans="2:26" ht="15" customHeight="1">
      <c r="B18" s="76" t="s">
        <v>11</v>
      </c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</row>
    <row r="19" spans="2:26" s="7" customFormat="1" ht="54.75" customHeight="1">
      <c r="B19" s="77" t="s">
        <v>12</v>
      </c>
      <c r="C19" s="10"/>
      <c r="D19" s="78" t="s">
        <v>13</v>
      </c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11"/>
      <c r="Y19" s="11"/>
      <c r="Z19" s="11"/>
    </row>
    <row r="20" spans="2:26" s="7" customFormat="1" ht="63" customHeight="1">
      <c r="B20" s="77"/>
      <c r="C20" s="79" t="s">
        <v>14</v>
      </c>
      <c r="D20" s="80" t="s">
        <v>15</v>
      </c>
      <c r="E20" s="81" t="s">
        <v>16</v>
      </c>
      <c r="F20" s="81"/>
      <c r="G20" s="81"/>
      <c r="H20" s="81" t="s">
        <v>17</v>
      </c>
      <c r="I20" s="81"/>
      <c r="J20" s="81"/>
      <c r="K20" s="12" t="s">
        <v>18</v>
      </c>
      <c r="L20" s="81" t="s">
        <v>19</v>
      </c>
      <c r="M20" s="81"/>
      <c r="N20" s="81"/>
      <c r="O20" s="81"/>
      <c r="P20" s="81" t="s">
        <v>20</v>
      </c>
      <c r="Q20" s="81"/>
      <c r="R20" s="12" t="s">
        <v>21</v>
      </c>
      <c r="S20" s="81" t="s">
        <v>22</v>
      </c>
      <c r="T20" s="81"/>
      <c r="U20" s="81" t="s">
        <v>23</v>
      </c>
      <c r="V20" s="81"/>
      <c r="W20" s="80" t="s">
        <v>24</v>
      </c>
      <c r="X20" s="11"/>
      <c r="Y20" s="11"/>
      <c r="Z20" s="13"/>
    </row>
    <row r="21" spans="2:26" s="7" customFormat="1" ht="54.75" customHeight="1">
      <c r="B21" s="77"/>
      <c r="C21" s="79"/>
      <c r="D21" s="80"/>
      <c r="E21" s="12" t="s">
        <v>25</v>
      </c>
      <c r="F21" s="12" t="s">
        <v>26</v>
      </c>
      <c r="G21" s="12" t="s">
        <v>27</v>
      </c>
      <c r="H21" s="12" t="s">
        <v>25</v>
      </c>
      <c r="I21" s="12" t="s">
        <v>26</v>
      </c>
      <c r="J21" s="12" t="s">
        <v>27</v>
      </c>
      <c r="K21" s="12" t="s">
        <v>25</v>
      </c>
      <c r="L21" s="12" t="s">
        <v>28</v>
      </c>
      <c r="M21" s="12" t="s">
        <v>25</v>
      </c>
      <c r="N21" s="12" t="s">
        <v>26</v>
      </c>
      <c r="O21" s="12" t="s">
        <v>27</v>
      </c>
      <c r="P21" s="12" t="s">
        <v>25</v>
      </c>
      <c r="Q21" s="12" t="s">
        <v>26</v>
      </c>
      <c r="R21" s="12"/>
      <c r="S21" s="12" t="s">
        <v>25</v>
      </c>
      <c r="T21" s="12" t="s">
        <v>26</v>
      </c>
      <c r="U21" s="12" t="s">
        <v>25</v>
      </c>
      <c r="V21" s="12" t="s">
        <v>29</v>
      </c>
      <c r="W21" s="80"/>
      <c r="X21" s="14"/>
      <c r="Y21" s="14"/>
      <c r="Z21" s="11"/>
    </row>
    <row r="22" spans="2:26" s="7" customFormat="1" ht="24.75" customHeight="1">
      <c r="B22" s="15" t="d">
        <v>2025-01-01</v>
      </c>
      <c r="C22" s="16">
        <v>18223762.25</v>
      </c>
      <c r="D22" s="16">
        <v>18075229.309999999</v>
      </c>
      <c r="E22" s="16">
        <v>116312433.25</v>
      </c>
      <c r="F22" s="17"/>
      <c r="G22" s="17"/>
      <c r="H22" s="16">
        <v>32966191.199999999</v>
      </c>
      <c r="I22" s="17"/>
      <c r="J22" s="17"/>
      <c r="K22" s="16"/>
      <c r="L22" s="15" t="d">
        <v>2025-01-01</v>
      </c>
      <c r="M22" s="16">
        <v>16483095.6</v>
      </c>
      <c r="N22" s="18"/>
      <c r="O22" s="17"/>
      <c r="P22" s="19"/>
      <c r="Q22" s="20">
        <v>11340</v>
      </c>
      <c r="R22" s="19"/>
      <c r="S22" s="16">
        <v>77366.880000000005</v>
      </c>
      <c r="T22" s="17"/>
      <c r="U22" s="16">
        <v>317094.84999999998</v>
      </c>
      <c r="V22" s="19"/>
      <c r="W22" s="16">
        <f>M22+S22+U22-Q22</f>
        <v>16866217.330000002</v>
      </c>
      <c r="X22" s="21">
        <f>SUM(E22:G22)</f>
        <v>116312433.25</v>
      </c>
      <c r="Y22" s="21">
        <f>SUM(H22:J22)</f>
        <v>32966191.199999999</v>
      </c>
      <c r="Z22" s="11"/>
    </row>
    <row r="23" spans="2:26" s="7" customFormat="1" ht="24.75" customHeight="1">
      <c r="B23" s="15" t="d">
        <v>2025-02-01</v>
      </c>
      <c r="C23" s="16">
        <v>18232815.260000002</v>
      </c>
      <c r="D23" s="16">
        <v>18084282.32</v>
      </c>
      <c r="E23" s="16">
        <v>1513101.72</v>
      </c>
      <c r="F23" s="22">
        <v>6200000</v>
      </c>
      <c r="G23" s="17"/>
      <c r="H23" s="16">
        <v>16796197.32</v>
      </c>
      <c r="I23" s="22">
        <v>6200000</v>
      </c>
      <c r="J23" s="17"/>
      <c r="K23" s="16"/>
      <c r="L23" s="15" t="d">
        <v>2025-02-01</v>
      </c>
      <c r="M23" s="23">
        <v>16483095.6</v>
      </c>
      <c r="N23" s="23">
        <v>6200000</v>
      </c>
      <c r="O23" s="17"/>
      <c r="P23" s="19"/>
      <c r="Q23" s="19"/>
      <c r="R23" s="19"/>
      <c r="S23" s="16"/>
      <c r="T23" s="17"/>
      <c r="U23" s="24">
        <v>829514.34</v>
      </c>
      <c r="V23" s="19"/>
      <c r="W23" s="16">
        <f>M23+M24+M25+N23+U23</f>
        <v>40308807.260000005</v>
      </c>
      <c r="X23" s="21"/>
      <c r="Y23" s="21"/>
      <c r="Z23" s="11"/>
    </row>
    <row r="24" spans="2:26" s="7" customFormat="1" ht="24.75" customHeight="1">
      <c r="B24" s="15" t="d">
        <v>2025-02-01</v>
      </c>
      <c r="C24" s="16"/>
      <c r="D24" s="16"/>
      <c r="E24" s="16"/>
      <c r="F24" s="17"/>
      <c r="G24" s="17"/>
      <c r="H24" s="16"/>
      <c r="I24" s="17"/>
      <c r="J24" s="17"/>
      <c r="K24" s="16"/>
      <c r="L24" s="15" t="d">
        <v>2025-01-01</v>
      </c>
      <c r="M24" s="23">
        <v>313101.71999999997</v>
      </c>
      <c r="N24" s="18"/>
      <c r="O24" s="17"/>
      <c r="P24" s="19"/>
      <c r="Q24" s="19"/>
      <c r="R24" s="19"/>
      <c r="S24" s="16"/>
      <c r="T24" s="17"/>
      <c r="U24" s="16"/>
      <c r="V24" s="19"/>
      <c r="W24" s="16"/>
      <c r="X24" s="21"/>
      <c r="Y24" s="21"/>
      <c r="Z24" s="11"/>
    </row>
    <row r="25" spans="2:26" s="7" customFormat="1" ht="24.75" customHeight="1">
      <c r="B25" s="15" t="d">
        <v>2025-02-01</v>
      </c>
      <c r="C25" s="16"/>
      <c r="D25" s="16"/>
      <c r="E25" s="16"/>
      <c r="F25" s="17"/>
      <c r="G25" s="17"/>
      <c r="H25" s="16"/>
      <c r="I25" s="17"/>
      <c r="J25" s="17"/>
      <c r="K25" s="16"/>
      <c r="L25" s="15" t="d">
        <v>2025-03-01</v>
      </c>
      <c r="M25" s="23">
        <v>16483095.6</v>
      </c>
      <c r="N25" s="18"/>
      <c r="O25" s="17"/>
      <c r="P25" s="19"/>
      <c r="Q25" s="19"/>
      <c r="R25" s="19"/>
      <c r="S25" s="16"/>
      <c r="T25" s="17"/>
      <c r="U25" s="16"/>
      <c r="V25" s="19"/>
      <c r="W25" s="16"/>
      <c r="X25" s="21"/>
      <c r="Y25" s="21"/>
      <c r="Z25" s="11"/>
    </row>
    <row r="26" spans="2:26" s="7" customFormat="1" ht="24.75" customHeight="1">
      <c r="B26" s="15" t="d">
        <v>2025-03-01</v>
      </c>
      <c r="C26" s="16">
        <v>18226313.870000001</v>
      </c>
      <c r="D26" s="16">
        <v>18077780.920000002</v>
      </c>
      <c r="E26" s="25">
        <v>322154.73</v>
      </c>
      <c r="F26" s="17"/>
      <c r="G26" s="17"/>
      <c r="H26" s="25">
        <v>17768872.850000001</v>
      </c>
      <c r="I26" s="17"/>
      <c r="J26" s="17"/>
      <c r="K26" s="16"/>
      <c r="L26" s="15" t="d">
        <v>2025-01-01</v>
      </c>
      <c r="M26" s="26">
        <v>963622.52</v>
      </c>
      <c r="N26" s="18"/>
      <c r="O26" s="17"/>
      <c r="P26" s="20">
        <v>5804.5</v>
      </c>
      <c r="Q26" s="20">
        <v>265894.93</v>
      </c>
      <c r="R26" s="19"/>
      <c r="S26" s="27">
        <v>7896.66</v>
      </c>
      <c r="T26" s="17"/>
      <c r="U26" s="16"/>
      <c r="V26" s="19"/>
      <c r="W26" s="16">
        <f>M26+M27+M28+S26-P26-Q26</f>
        <v>17505070.080000002</v>
      </c>
      <c r="X26" s="21"/>
      <c r="Y26" s="21"/>
      <c r="Z26" s="11"/>
    </row>
    <row r="27" spans="2:26" s="7" customFormat="1" ht="24.75" customHeight="1">
      <c r="B27" s="15" t="d">
        <v>2025-03-01</v>
      </c>
      <c r="C27" s="16"/>
      <c r="D27" s="16"/>
      <c r="E27" s="25"/>
      <c r="F27" s="17"/>
      <c r="G27" s="17"/>
      <c r="H27" s="25"/>
      <c r="I27" s="17"/>
      <c r="J27" s="17"/>
      <c r="K27" s="16"/>
      <c r="L27" s="15" t="d">
        <v>2025-02-01</v>
      </c>
      <c r="M27" s="26">
        <v>322154.73</v>
      </c>
      <c r="N27" s="18"/>
      <c r="O27" s="17"/>
      <c r="P27" s="19"/>
      <c r="Q27" s="19"/>
      <c r="R27" s="19"/>
      <c r="S27" s="16"/>
      <c r="T27" s="17"/>
      <c r="U27" s="16"/>
      <c r="V27" s="19"/>
      <c r="W27" s="16"/>
      <c r="X27" s="21"/>
      <c r="Y27" s="21"/>
      <c r="Z27" s="11"/>
    </row>
    <row r="28" spans="2:26" s="7" customFormat="1" ht="24.75" customHeight="1">
      <c r="B28" s="15" t="d">
        <v>2025-03-01</v>
      </c>
      <c r="C28" s="16"/>
      <c r="D28" s="16"/>
      <c r="E28" s="25"/>
      <c r="F28" s="17"/>
      <c r="G28" s="17"/>
      <c r="H28" s="25"/>
      <c r="I28" s="17"/>
      <c r="J28" s="17"/>
      <c r="K28" s="16"/>
      <c r="L28" s="15" t="d">
        <v>2025-04-01</v>
      </c>
      <c r="M28" s="26">
        <v>16483095.6</v>
      </c>
      <c r="N28" s="18"/>
      <c r="O28" s="17"/>
      <c r="P28" s="19"/>
      <c r="Q28" s="19"/>
      <c r="R28" s="19"/>
      <c r="S28" s="16"/>
      <c r="T28" s="17"/>
      <c r="U28" s="16"/>
      <c r="V28" s="19"/>
      <c r="W28" s="16"/>
      <c r="X28" s="21"/>
      <c r="Y28" s="21"/>
      <c r="Z28" s="11"/>
    </row>
    <row r="29" spans="2:26" s="7" customFormat="1" ht="24.75" customHeight="1">
      <c r="B29" s="15" t="d">
        <v>2025-04-01</v>
      </c>
      <c r="C29" s="16">
        <v>18227311.859999999</v>
      </c>
      <c r="D29" s="16">
        <v>18078778.93</v>
      </c>
      <c r="E29" s="16">
        <v>64642897.469999999</v>
      </c>
      <c r="F29" s="17"/>
      <c r="G29" s="17"/>
      <c r="H29" s="25">
        <v>18975060.010000002</v>
      </c>
      <c r="I29" s="17"/>
      <c r="J29" s="17"/>
      <c r="K29" s="16"/>
      <c r="L29" s="15" t="d">
        <v>2025-01-01</v>
      </c>
      <c r="M29" s="28">
        <v>260202.49</v>
      </c>
      <c r="N29" s="18"/>
      <c r="O29" s="17"/>
      <c r="P29" s="19"/>
      <c r="Q29" s="19"/>
      <c r="R29" s="19"/>
      <c r="S29" s="16"/>
      <c r="T29" s="17"/>
      <c r="U29" s="16"/>
      <c r="V29" s="19"/>
      <c r="W29" s="16">
        <f>M29+M30+M31+M32</f>
        <v>18975060.010000002</v>
      </c>
      <c r="X29" s="21"/>
      <c r="Y29" s="21"/>
      <c r="Z29" s="11"/>
    </row>
    <row r="30" spans="2:26" s="7" customFormat="1" ht="24.75" customHeight="1">
      <c r="B30" s="15" t="d">
        <v>2025-04-01</v>
      </c>
      <c r="C30" s="16"/>
      <c r="D30" s="16"/>
      <c r="E30" s="25"/>
      <c r="F30" s="17"/>
      <c r="G30" s="17"/>
      <c r="H30" s="25"/>
      <c r="I30" s="17"/>
      <c r="J30" s="17"/>
      <c r="K30" s="16"/>
      <c r="L30" s="15" t="d">
        <v>2025-02-01</v>
      </c>
      <c r="M30" s="28">
        <v>1225475.21</v>
      </c>
      <c r="N30" s="18"/>
      <c r="O30" s="17"/>
      <c r="P30" s="19"/>
      <c r="Q30" s="19"/>
      <c r="R30" s="19"/>
      <c r="S30" s="16"/>
      <c r="T30" s="17"/>
      <c r="U30" s="16"/>
      <c r="V30" s="19"/>
      <c r="W30" s="16"/>
      <c r="X30" s="21"/>
      <c r="Y30" s="21"/>
      <c r="Z30" s="11"/>
    </row>
    <row r="31" spans="2:26" s="7" customFormat="1" ht="24.75" customHeight="1">
      <c r="B31" s="15" t="d">
        <v>2025-04-01</v>
      </c>
      <c r="C31" s="16"/>
      <c r="D31" s="16"/>
      <c r="E31" s="25"/>
      <c r="F31" s="17"/>
      <c r="G31" s="17"/>
      <c r="H31" s="25"/>
      <c r="I31" s="17"/>
      <c r="J31" s="17"/>
      <c r="K31" s="16"/>
      <c r="L31" s="15" t="d">
        <v>2025-03-01</v>
      </c>
      <c r="M31" s="28">
        <v>306286.71000000002</v>
      </c>
      <c r="N31" s="18"/>
      <c r="O31" s="17"/>
      <c r="P31" s="19"/>
      <c r="Q31" s="19"/>
      <c r="R31" s="19"/>
      <c r="S31" s="16"/>
      <c r="T31" s="17"/>
      <c r="U31" s="16"/>
      <c r="V31" s="19"/>
      <c r="W31" s="16"/>
      <c r="X31" s="21"/>
      <c r="Y31" s="21"/>
      <c r="Z31" s="11"/>
    </row>
    <row r="32" spans="2:26" s="7" customFormat="1" ht="24.75" customHeight="1">
      <c r="B32" s="15" t="d">
        <v>2025-04-01</v>
      </c>
      <c r="C32" s="16"/>
      <c r="D32" s="16"/>
      <c r="E32" s="25"/>
      <c r="F32" s="17"/>
      <c r="G32" s="17"/>
      <c r="H32" s="25"/>
      <c r="I32" s="17"/>
      <c r="J32" s="17"/>
      <c r="K32" s="16"/>
      <c r="L32" s="15" t="d">
        <v>2025-05-01</v>
      </c>
      <c r="M32" s="28">
        <v>17183095.600000001</v>
      </c>
      <c r="N32" s="18"/>
      <c r="O32" s="17"/>
      <c r="P32" s="19"/>
      <c r="Q32" s="19"/>
      <c r="R32" s="19"/>
      <c r="S32" s="16"/>
      <c r="T32" s="17"/>
      <c r="U32" s="16"/>
      <c r="V32" s="19"/>
      <c r="W32" s="16"/>
      <c r="X32" s="21"/>
      <c r="Y32" s="21"/>
      <c r="Z32" s="11"/>
    </row>
    <row r="33" spans="1:26" s="7" customFormat="1" ht="24.75" customHeight="1">
      <c r="B33" s="15" t="d">
        <v>2025-05-01</v>
      </c>
      <c r="C33" s="16">
        <v>18234723.600000001</v>
      </c>
      <c r="D33" s="16">
        <v>18086190.66</v>
      </c>
      <c r="E33" s="25">
        <v>307284.7</v>
      </c>
      <c r="F33" s="22">
        <v>1544905.14</v>
      </c>
      <c r="G33" s="17"/>
      <c r="H33" s="25">
        <v>19843571.02</v>
      </c>
      <c r="I33" s="22">
        <v>1544905.14</v>
      </c>
      <c r="J33" s="17"/>
      <c r="K33" s="16">
        <v>500000</v>
      </c>
      <c r="L33" s="15" t="d">
        <v>2025-03-01</v>
      </c>
      <c r="M33" s="28">
        <v>1226041.29</v>
      </c>
      <c r="N33" s="22">
        <v>1544905.14</v>
      </c>
      <c r="O33" s="17"/>
      <c r="P33" s="19"/>
      <c r="Q33" s="20">
        <v>500</v>
      </c>
      <c r="R33" s="19"/>
      <c r="S33" s="16"/>
      <c r="T33" s="17"/>
      <c r="U33" s="16"/>
      <c r="V33" s="19"/>
      <c r="W33" s="16">
        <f>M33+M34+N33-Q33</f>
        <v>4304880.5599999996</v>
      </c>
      <c r="X33" s="21"/>
      <c r="Y33" s="21"/>
      <c r="Z33" s="11"/>
    </row>
    <row r="34" spans="1:26" s="7" customFormat="1" ht="24.75" customHeight="1">
      <c r="B34" s="15" t="d">
        <v>2025-05-01</v>
      </c>
      <c r="C34" s="16"/>
      <c r="D34" s="16"/>
      <c r="E34" s="25"/>
      <c r="F34" s="17"/>
      <c r="G34" s="17"/>
      <c r="H34" s="25"/>
      <c r="I34" s="17"/>
      <c r="J34" s="17"/>
      <c r="K34" s="16"/>
      <c r="L34" s="15" t="d">
        <v>2025-04-01</v>
      </c>
      <c r="M34" s="28">
        <v>1534434.13</v>
      </c>
      <c r="N34" s="18"/>
      <c r="O34" s="17"/>
      <c r="P34" s="19"/>
      <c r="Q34" s="19"/>
      <c r="R34" s="19"/>
      <c r="S34" s="16"/>
      <c r="T34" s="17"/>
      <c r="U34" s="16"/>
      <c r="V34" s="19"/>
      <c r="W34" s="16"/>
      <c r="X34" s="21"/>
      <c r="Y34" s="21"/>
      <c r="Z34" s="11"/>
    </row>
    <row r="35" spans="1:26" s="7" customFormat="1" ht="24.75" customHeight="1">
      <c r="B35" s="15" t="d">
        <v>2025-06-01</v>
      </c>
      <c r="C35" s="16">
        <v>18236742.109999999</v>
      </c>
      <c r="D35" s="16">
        <v>18088209.170000002</v>
      </c>
      <c r="E35" s="25">
        <v>314696.44</v>
      </c>
      <c r="F35" s="17"/>
      <c r="G35" s="17"/>
      <c r="H35" s="29">
        <v>16821991.48</v>
      </c>
      <c r="I35" s="17"/>
      <c r="J35" s="17"/>
      <c r="K35" s="16">
        <v>600000</v>
      </c>
      <c r="L35" s="15" t="d">
        <v>2025-05-01</v>
      </c>
      <c r="M35" s="28">
        <v>314696.44</v>
      </c>
      <c r="N35" s="18"/>
      <c r="O35" s="17"/>
      <c r="P35" s="19"/>
      <c r="Q35" s="19"/>
      <c r="R35" s="19"/>
      <c r="S35" s="16"/>
      <c r="T35" s="17"/>
      <c r="U35" s="16"/>
      <c r="V35" s="19"/>
      <c r="W35" s="16">
        <f>M35+M36</f>
        <v>17397792.040000003</v>
      </c>
      <c r="X35" s="21"/>
      <c r="Y35" s="21"/>
      <c r="Z35" s="11"/>
    </row>
    <row r="36" spans="1:26" s="7" customFormat="1" ht="24.75" customHeight="1">
      <c r="B36" s="15" t="d">
        <v>2025-06-01</v>
      </c>
      <c r="C36" s="16"/>
      <c r="D36" s="16"/>
      <c r="E36" s="25"/>
      <c r="F36" s="17"/>
      <c r="G36" s="17"/>
      <c r="H36" s="25"/>
      <c r="I36" s="17"/>
      <c r="J36" s="17"/>
      <c r="K36" s="16"/>
      <c r="L36" s="15" t="d">
        <v>2025-06-01</v>
      </c>
      <c r="M36" s="26">
        <v>17083095.600000001</v>
      </c>
      <c r="N36" s="18"/>
      <c r="O36" s="17"/>
      <c r="P36" s="19"/>
      <c r="Q36" s="19"/>
      <c r="R36" s="19"/>
      <c r="S36" s="16"/>
      <c r="T36" s="17"/>
      <c r="U36" s="16"/>
      <c r="V36" s="19"/>
      <c r="W36" s="16"/>
      <c r="X36" s="21"/>
      <c r="Y36" s="21"/>
      <c r="Z36" s="11"/>
    </row>
    <row r="37" spans="1:26" ht="24.75" customHeight="1">
      <c r="A37" s="7"/>
      <c r="B37" s="30"/>
      <c r="C37" s="31">
        <f>SUM(C22:C36)</f>
        <v>109381668.95</v>
      </c>
      <c r="D37" s="31">
        <f>SUM(D22:D36)</f>
        <v>108490471.30999999</v>
      </c>
      <c r="E37" s="31">
        <f>SUM(E22:E36)</f>
        <v>183412568.31</v>
      </c>
      <c r="F37" s="31">
        <f>SUM(F23:F34)</f>
        <v>7744905.1399999997</v>
      </c>
      <c r="G37" s="31">
        <f>SUM(G22:G22)</f>
        <v>0</v>
      </c>
      <c r="H37" s="32">
        <f>SUM(H22:H36)</f>
        <v>123171883.88000001</v>
      </c>
      <c r="I37" s="33">
        <f>SUM(I23:I34)</f>
        <v>7744905.1399999997</v>
      </c>
      <c r="J37" s="31">
        <f>SUM(J22:J22)</f>
        <v>0</v>
      </c>
      <c r="K37" s="31">
        <f>SUM(K33:K36)</f>
        <v>1100000</v>
      </c>
      <c r="L37" s="31"/>
      <c r="M37" s="34">
        <f>SUM(M22:M36)</f>
        <v>106664588.83999997</v>
      </c>
      <c r="N37" s="31">
        <f>SUM(N23:N34)</f>
        <v>7744905.1399999997</v>
      </c>
      <c r="O37" s="31">
        <f>SUM(O22:O22)</f>
        <v>0</v>
      </c>
      <c r="P37" s="31">
        <v>5804.5</v>
      </c>
      <c r="Q37" s="31">
        <f>SUM(Q22:Q34)</f>
        <v>277734.93</v>
      </c>
      <c r="R37" s="31">
        <f>SUM(R22:R22)</f>
        <v>0</v>
      </c>
      <c r="S37" s="31">
        <f>S22+S26</f>
        <v>85263.540000000008</v>
      </c>
      <c r="T37" s="31">
        <f>SUM(T22:T22)</f>
        <v>0</v>
      </c>
      <c r="U37" s="31">
        <f>SUM(U22:U25)</f>
        <v>1146609.19</v>
      </c>
      <c r="V37" s="31">
        <f>SUM(V22:V22)</f>
        <v>0</v>
      </c>
      <c r="W37" s="35">
        <f>SUM(W22:W36)</f>
        <v>115357827.28000002</v>
      </c>
      <c r="X37" s="21">
        <f>SUM(E37:G37)</f>
        <v>191157473.44999999</v>
      </c>
      <c r="Y37" s="21">
        <f>SUM(H37:J37)</f>
        <v>130916789.02000001</v>
      </c>
    </row>
    <row r="38" spans="1:26" ht="24.25" customHeight="1">
      <c r="B38" s="36"/>
      <c r="C38" s="36"/>
      <c r="D38" s="36"/>
      <c r="E38" s="36"/>
      <c r="F38" s="36"/>
      <c r="G38" s="36"/>
      <c r="H38" s="37"/>
      <c r="I38" s="38"/>
      <c r="J38" s="36"/>
      <c r="K38" s="36"/>
      <c r="L38" s="36"/>
      <c r="M38" s="36"/>
      <c r="N38" s="36"/>
      <c r="O38" s="36"/>
      <c r="P38" s="36"/>
      <c r="Q38" s="39"/>
      <c r="R38" s="40"/>
      <c r="S38" s="41"/>
      <c r="T38" s="36"/>
      <c r="U38" s="42"/>
      <c r="V38" s="36"/>
      <c r="W38" s="36"/>
    </row>
    <row r="39" spans="1:26" ht="54.75" customHeight="1">
      <c r="B39" s="82" t="s">
        <v>30</v>
      </c>
      <c r="C39" s="82"/>
      <c r="D39" s="82"/>
      <c r="E39" s="82"/>
      <c r="F39" s="82"/>
      <c r="G39" s="82"/>
      <c r="H39" s="82"/>
      <c r="I39" s="82"/>
      <c r="J39" s="82"/>
      <c r="N39" s="36"/>
      <c r="O39" s="36"/>
      <c r="P39" s="36"/>
      <c r="Q39" s="39"/>
      <c r="R39" s="40"/>
      <c r="S39" s="41"/>
      <c r="T39" s="36"/>
      <c r="U39" s="42"/>
      <c r="V39" s="36"/>
      <c r="W39" s="42"/>
    </row>
    <row r="40" spans="1:26" ht="15" customHeight="1">
      <c r="B40" s="83" t="s">
        <v>31</v>
      </c>
      <c r="C40" s="83"/>
      <c r="D40" s="83"/>
      <c r="E40" s="83"/>
      <c r="F40" s="83"/>
      <c r="G40" s="83"/>
      <c r="H40" s="83"/>
      <c r="I40" s="83"/>
      <c r="J40" s="83"/>
      <c r="N40" s="36"/>
      <c r="O40" s="36"/>
      <c r="P40" s="36"/>
      <c r="Q40" s="39"/>
      <c r="R40" s="40"/>
      <c r="S40" s="41"/>
      <c r="T40" s="36"/>
      <c r="U40" s="36"/>
      <c r="V40" s="36"/>
      <c r="W40" s="36"/>
    </row>
    <row r="41" spans="1:26" ht="14.5">
      <c r="B41" s="83"/>
      <c r="C41" s="83"/>
      <c r="D41" s="83"/>
      <c r="E41" s="83"/>
      <c r="F41" s="83"/>
      <c r="G41" s="83"/>
      <c r="H41" s="83"/>
      <c r="I41" s="83"/>
      <c r="J41" s="83"/>
      <c r="N41" s="36"/>
      <c r="O41" s="43"/>
      <c r="P41" s="36"/>
      <c r="Q41" s="39"/>
      <c r="R41" s="40"/>
      <c r="S41" s="41"/>
      <c r="T41" s="36"/>
      <c r="U41" s="36"/>
      <c r="V41" s="36"/>
      <c r="W41" s="36"/>
    </row>
    <row r="42" spans="1:26" ht="15" customHeight="1">
      <c r="B42" s="84" t="s">
        <v>32</v>
      </c>
      <c r="C42" s="84"/>
      <c r="D42" s="84"/>
      <c r="E42" s="84"/>
      <c r="F42" s="84"/>
      <c r="G42" s="84"/>
      <c r="H42" s="84"/>
      <c r="I42" s="84"/>
      <c r="J42" s="84"/>
      <c r="N42" s="36"/>
      <c r="O42" s="43"/>
      <c r="P42" s="36"/>
      <c r="Q42" s="39"/>
      <c r="R42" s="40"/>
      <c r="S42" s="41"/>
      <c r="T42" s="36"/>
      <c r="U42" s="36"/>
      <c r="V42" s="36"/>
      <c r="W42" s="36"/>
    </row>
    <row r="43" spans="1:26" ht="15" customHeight="1">
      <c r="B43" s="84" t="s">
        <v>33</v>
      </c>
      <c r="C43" s="84"/>
      <c r="D43" s="84"/>
      <c r="E43" s="84"/>
      <c r="F43" s="84"/>
      <c r="G43" s="84"/>
      <c r="H43" s="84"/>
      <c r="I43" s="84"/>
      <c r="J43" s="84"/>
      <c r="N43" s="36"/>
      <c r="O43" s="43"/>
      <c r="P43" s="36"/>
      <c r="Q43" s="39"/>
      <c r="R43" s="40"/>
      <c r="S43" s="41"/>
      <c r="T43" s="36"/>
      <c r="U43" s="36"/>
      <c r="V43" s="36"/>
      <c r="W43" s="36"/>
    </row>
    <row r="44" spans="1:26" ht="15" customHeight="1">
      <c r="B44" s="84" t="s">
        <v>34</v>
      </c>
      <c r="C44" s="84"/>
      <c r="D44" s="84"/>
      <c r="E44" s="84"/>
      <c r="F44" s="84"/>
      <c r="G44" s="84"/>
      <c r="H44" s="84"/>
      <c r="I44" s="84"/>
      <c r="J44" s="84"/>
      <c r="N44" s="36"/>
      <c r="O44" s="43"/>
      <c r="P44" s="36"/>
      <c r="Q44" s="39"/>
      <c r="R44" s="40"/>
      <c r="S44" s="41"/>
      <c r="T44" s="36"/>
      <c r="U44" s="36"/>
      <c r="V44" s="36"/>
      <c r="W44" s="36"/>
    </row>
    <row r="45" spans="1:26" ht="15" customHeight="1">
      <c r="B45" s="84" t="s">
        <v>35</v>
      </c>
      <c r="C45" s="84"/>
      <c r="D45" s="84"/>
      <c r="E45" s="84"/>
      <c r="F45" s="84"/>
      <c r="G45" s="84"/>
      <c r="H45" s="84"/>
      <c r="I45" s="84"/>
      <c r="J45" s="84"/>
      <c r="N45" s="36"/>
      <c r="O45" s="43"/>
      <c r="P45" s="36"/>
      <c r="Q45" s="39"/>
      <c r="R45" s="40"/>
      <c r="S45" s="41"/>
      <c r="T45" s="36"/>
      <c r="U45" s="36"/>
      <c r="V45" s="36"/>
      <c r="W45" s="36"/>
    </row>
    <row r="46" spans="1:26" ht="15.75" customHeight="1">
      <c r="B46" s="84" t="s">
        <v>36</v>
      </c>
      <c r="C46" s="84"/>
      <c r="D46" s="84"/>
      <c r="E46" s="84"/>
      <c r="F46" s="84"/>
      <c r="G46" s="84"/>
      <c r="H46" s="84"/>
      <c r="I46" s="84"/>
      <c r="J46" s="84"/>
      <c r="N46" s="36"/>
      <c r="O46" s="43"/>
      <c r="P46" s="36"/>
      <c r="Q46" s="39"/>
      <c r="R46" s="40"/>
      <c r="S46" s="41"/>
      <c r="T46" s="36"/>
      <c r="U46" s="36"/>
      <c r="V46" s="36"/>
      <c r="W46" s="36"/>
    </row>
    <row r="47" spans="1:26" ht="25.15" customHeight="1">
      <c r="B47" s="36"/>
      <c r="C47" s="36"/>
      <c r="D47" s="36"/>
      <c r="E47" s="42"/>
      <c r="F47" s="36"/>
      <c r="G47" s="36"/>
      <c r="H47" s="38"/>
      <c r="I47" s="38"/>
      <c r="J47" s="36"/>
      <c r="N47" s="36"/>
      <c r="O47" s="43"/>
      <c r="P47" s="36"/>
      <c r="Q47" s="39"/>
      <c r="R47" s="40"/>
      <c r="S47" s="41"/>
      <c r="T47" s="36"/>
      <c r="U47" s="36"/>
      <c r="V47" s="36"/>
      <c r="W47" s="36"/>
    </row>
    <row r="48" spans="1:26" ht="24.25" customHeight="1">
      <c r="B48" s="82" t="s">
        <v>37</v>
      </c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36"/>
      <c r="N48" s="44"/>
      <c r="O48" s="43"/>
      <c r="P48" s="36"/>
      <c r="Q48" s="39"/>
      <c r="R48" s="40"/>
      <c r="S48" s="41"/>
      <c r="T48" s="36"/>
      <c r="U48" s="36"/>
      <c r="V48" s="36"/>
      <c r="W48" s="36"/>
    </row>
    <row r="49" spans="2:23" ht="54.75" customHeight="1">
      <c r="B49" s="83" t="s">
        <v>31</v>
      </c>
      <c r="C49" s="83"/>
      <c r="D49" s="83"/>
      <c r="E49" s="83"/>
      <c r="F49" s="83"/>
      <c r="G49" s="12" t="s">
        <v>38</v>
      </c>
      <c r="H49" s="12" t="s">
        <v>39</v>
      </c>
      <c r="I49" s="12" t="s">
        <v>40</v>
      </c>
      <c r="J49" s="12" t="s">
        <v>41</v>
      </c>
      <c r="K49" s="12" t="s">
        <v>42</v>
      </c>
      <c r="L49" s="12" t="s">
        <v>43</v>
      </c>
      <c r="M49" s="36"/>
      <c r="N49" s="45"/>
      <c r="O49" s="43"/>
      <c r="P49" s="36"/>
      <c r="Q49" s="39"/>
      <c r="R49" s="40"/>
      <c r="S49" s="41"/>
      <c r="T49" s="36"/>
      <c r="U49" s="36"/>
      <c r="V49" s="36"/>
      <c r="W49" s="36"/>
    </row>
    <row r="50" spans="2:23" ht="54.75" customHeight="1">
      <c r="B50" s="85" t="s">
        <v>44</v>
      </c>
      <c r="C50" s="85"/>
      <c r="D50" s="85"/>
      <c r="E50" s="85"/>
      <c r="F50" s="85"/>
      <c r="G50" s="46">
        <v>500000</v>
      </c>
      <c r="H50" s="47" t="s">
        <v>45</v>
      </c>
      <c r="I50" s="47">
        <v>200900010015421</v>
      </c>
      <c r="J50" s="48" t="s">
        <v>46</v>
      </c>
      <c r="K50" s="48" t="s">
        <v>46</v>
      </c>
      <c r="L50" s="47" t="s">
        <v>47</v>
      </c>
      <c r="M50" s="36"/>
      <c r="N50" s="45"/>
      <c r="O50" s="43"/>
      <c r="P50" s="49"/>
      <c r="Q50" s="50"/>
      <c r="R50" s="50"/>
      <c r="S50" s="50"/>
      <c r="T50" s="36"/>
      <c r="U50" s="36"/>
      <c r="V50" s="36"/>
      <c r="W50" s="36"/>
    </row>
    <row r="51" spans="2:23" ht="54.75" customHeight="1">
      <c r="B51" s="85" t="s">
        <v>44</v>
      </c>
      <c r="C51" s="85"/>
      <c r="D51" s="85"/>
      <c r="E51" s="85"/>
      <c r="F51" s="85"/>
      <c r="G51" s="46">
        <v>600000</v>
      </c>
      <c r="H51" s="47" t="s">
        <v>45</v>
      </c>
      <c r="I51" s="47">
        <v>200900010015421</v>
      </c>
      <c r="J51" s="48" t="s">
        <v>48</v>
      </c>
      <c r="K51" s="48" t="s">
        <v>48</v>
      </c>
      <c r="L51" s="47" t="s">
        <v>47</v>
      </c>
      <c r="M51" s="36"/>
      <c r="N51" s="45"/>
      <c r="O51" s="43"/>
      <c r="P51" s="49"/>
      <c r="Q51" s="50"/>
      <c r="R51" s="50"/>
      <c r="S51" s="50"/>
      <c r="T51" s="36"/>
      <c r="U51" s="36"/>
      <c r="V51" s="36"/>
      <c r="W51" s="36"/>
    </row>
    <row r="52" spans="2:23" ht="26.15" customHeight="1">
      <c r="B52" s="86" t="s">
        <v>49</v>
      </c>
      <c r="C52" s="86"/>
      <c r="D52" s="86"/>
      <c r="E52" s="86"/>
      <c r="F52" s="86"/>
      <c r="G52" s="51">
        <f>SUM(G50:G51)</f>
        <v>1100000</v>
      </c>
      <c r="H52" s="52"/>
      <c r="I52" s="52"/>
      <c r="J52" s="53"/>
      <c r="K52" s="53"/>
      <c r="L52" s="53"/>
      <c r="M52" s="36"/>
      <c r="N52" s="36"/>
      <c r="O52" s="36"/>
      <c r="P52" s="36"/>
      <c r="Q52" s="54"/>
      <c r="R52" s="36"/>
      <c r="S52" s="55"/>
      <c r="T52" s="36"/>
      <c r="U52" s="36"/>
      <c r="V52" s="36"/>
      <c r="W52" s="36"/>
    </row>
    <row r="53" spans="2:23" ht="22.25" customHeight="1">
      <c r="B53" s="54"/>
      <c r="C53" s="54"/>
      <c r="D53" s="54"/>
      <c r="E53" s="54"/>
      <c r="F53" s="54"/>
      <c r="G53" s="54"/>
      <c r="H53" s="54"/>
      <c r="I53" s="50"/>
      <c r="J53" s="54"/>
      <c r="K53" s="54"/>
      <c r="L53" s="54"/>
      <c r="M53" s="36"/>
      <c r="N53" s="36"/>
      <c r="O53" s="36"/>
      <c r="P53" s="36"/>
      <c r="Q53" s="54"/>
      <c r="R53" s="36"/>
      <c r="S53" s="55"/>
      <c r="T53" s="36"/>
      <c r="U53" s="36"/>
      <c r="V53" s="36"/>
      <c r="W53" s="36"/>
    </row>
    <row r="54" spans="2:23" ht="19.5" customHeight="1">
      <c r="B54" s="87" t="s">
        <v>50</v>
      </c>
      <c r="C54" s="87"/>
      <c r="D54" s="54"/>
      <c r="E54" s="54"/>
      <c r="F54" s="54"/>
      <c r="G54" s="54"/>
      <c r="H54" s="54"/>
      <c r="I54" s="50"/>
      <c r="J54" s="54"/>
      <c r="K54" s="54"/>
      <c r="L54" s="54"/>
      <c r="M54" s="36"/>
      <c r="N54" s="36"/>
      <c r="O54" s="36"/>
      <c r="P54" s="36"/>
      <c r="Q54" s="54"/>
      <c r="R54" s="36"/>
      <c r="S54" s="55"/>
      <c r="T54" s="36"/>
      <c r="U54" s="36"/>
      <c r="V54" s="36"/>
      <c r="W54" s="36"/>
    </row>
    <row r="55" spans="2:23" ht="192.15" customHeight="1">
      <c r="B55" s="88" t="s">
        <v>51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56"/>
      <c r="N55" s="56"/>
      <c r="O55" s="56"/>
      <c r="P55" s="56"/>
      <c r="Q55" s="36"/>
      <c r="R55" s="36"/>
      <c r="S55" s="55"/>
      <c r="T55" s="36"/>
      <c r="U55" s="36"/>
      <c r="V55" s="36"/>
      <c r="W55" s="36"/>
    </row>
    <row r="56" spans="2:23" ht="103.5" customHeight="1">
      <c r="B56" s="88" t="s">
        <v>52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36"/>
      <c r="N56" s="36"/>
      <c r="O56" s="36"/>
      <c r="P56" s="36"/>
      <c r="Q56" s="36"/>
      <c r="R56" s="36"/>
      <c r="S56" s="55"/>
      <c r="T56" s="36"/>
      <c r="U56" s="36"/>
      <c r="V56" s="36"/>
      <c r="W56" s="36"/>
    </row>
    <row r="57" spans="2:23" ht="36.25" customHeight="1">
      <c r="B57" s="89" t="s">
        <v>53</v>
      </c>
      <c r="C57" s="89"/>
      <c r="D57" s="89"/>
      <c r="E57" s="89"/>
      <c r="F57" s="89"/>
      <c r="G57" s="89"/>
      <c r="H57" s="89"/>
      <c r="I57" s="89"/>
      <c r="J57" s="89"/>
      <c r="K57" s="89"/>
      <c r="L57" s="89"/>
      <c r="M57" s="36"/>
      <c r="N57" s="36"/>
      <c r="O57" s="36"/>
      <c r="P57" s="36"/>
      <c r="Q57" s="36"/>
      <c r="R57" s="36"/>
      <c r="S57" s="55"/>
      <c r="T57" s="36"/>
      <c r="U57" s="36"/>
      <c r="V57" s="36"/>
      <c r="W57" s="36"/>
    </row>
    <row r="58" spans="2:23" ht="122.25" customHeight="1">
      <c r="B58" s="90" t="s">
        <v>54</v>
      </c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36"/>
      <c r="N58" s="36"/>
      <c r="O58" s="36"/>
      <c r="P58" s="36"/>
      <c r="Q58" s="36"/>
      <c r="R58" s="36"/>
      <c r="S58" s="55"/>
      <c r="T58" s="36"/>
      <c r="U58" s="36"/>
      <c r="V58" s="36"/>
      <c r="W58" s="36"/>
    </row>
    <row r="59" spans="2:23" ht="160.4" customHeight="1">
      <c r="B59" s="88" t="s">
        <v>55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36"/>
      <c r="N59" s="36"/>
      <c r="O59" s="36"/>
      <c r="P59" s="36"/>
      <c r="Q59" s="36"/>
      <c r="R59" s="36"/>
      <c r="S59" s="55"/>
      <c r="T59" s="36"/>
      <c r="U59" s="36"/>
      <c r="V59" s="36"/>
      <c r="W59" s="36"/>
    </row>
    <row r="60" spans="2:23" ht="86.75" customHeight="1">
      <c r="B60" s="88" t="s">
        <v>56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36"/>
      <c r="N60" s="36"/>
      <c r="O60" s="36"/>
      <c r="P60" s="36"/>
      <c r="Q60" s="36"/>
      <c r="R60" s="36"/>
      <c r="S60" s="55"/>
      <c r="T60" s="36"/>
      <c r="U60" s="36"/>
      <c r="V60" s="36"/>
      <c r="W60" s="36"/>
    </row>
    <row r="61" spans="2:23" ht="20.5" customHeight="1">
      <c r="B61" s="36"/>
      <c r="C61" s="36"/>
      <c r="D61" s="36"/>
      <c r="E61" s="36"/>
      <c r="F61" s="36"/>
      <c r="G61" s="36"/>
      <c r="H61" s="38"/>
      <c r="I61" s="38"/>
      <c r="J61" s="36"/>
      <c r="K61" s="36"/>
      <c r="L61" s="36"/>
      <c r="M61" s="36"/>
      <c r="N61" s="36"/>
      <c r="O61" s="36"/>
      <c r="P61" s="36"/>
      <c r="Q61" s="36"/>
      <c r="R61" s="57"/>
      <c r="S61" s="57"/>
      <c r="T61" s="57"/>
      <c r="U61" s="57"/>
      <c r="V61" s="36"/>
      <c r="W61" s="36"/>
    </row>
    <row r="62" spans="2:23" ht="54.75" customHeight="1">
      <c r="B62" s="91" t="s">
        <v>57</v>
      </c>
      <c r="C62" s="91"/>
      <c r="D62" s="91"/>
      <c r="E62" s="91"/>
      <c r="F62" s="91"/>
      <c r="G62" s="91"/>
      <c r="H62" s="91"/>
      <c r="I62" s="91"/>
      <c r="J62" s="91"/>
      <c r="K62" s="91"/>
      <c r="L62" s="91"/>
      <c r="M62" s="36"/>
      <c r="N62" s="36"/>
      <c r="O62" s="36"/>
      <c r="P62" s="36"/>
      <c r="Q62" s="36"/>
      <c r="R62" s="57"/>
      <c r="S62" s="57"/>
      <c r="T62" s="57"/>
      <c r="U62" s="57"/>
      <c r="V62" s="36"/>
      <c r="W62" s="36"/>
    </row>
    <row r="63" spans="2:23" ht="54.75" customHeight="1">
      <c r="B63" s="83" t="s">
        <v>40</v>
      </c>
      <c r="C63" s="83"/>
      <c r="D63" s="58" t="s">
        <v>58</v>
      </c>
      <c r="E63" s="83" t="s">
        <v>59</v>
      </c>
      <c r="F63" s="83"/>
      <c r="G63" s="12" t="s">
        <v>60</v>
      </c>
      <c r="H63" s="12" t="s">
        <v>61</v>
      </c>
      <c r="I63" s="12" t="s">
        <v>62</v>
      </c>
      <c r="J63" s="83" t="s">
        <v>63</v>
      </c>
      <c r="K63" s="83"/>
      <c r="L63" s="12" t="s">
        <v>64</v>
      </c>
      <c r="M63" s="36"/>
      <c r="N63" s="36"/>
      <c r="O63" s="36"/>
      <c r="P63" s="36"/>
      <c r="Q63" s="36"/>
      <c r="R63" s="57"/>
      <c r="S63" s="57"/>
      <c r="T63" s="57"/>
      <c r="U63" s="57"/>
      <c r="V63" s="36"/>
      <c r="W63" s="36"/>
    </row>
    <row r="64" spans="2:23" ht="44.75" customHeight="1">
      <c r="B64" s="92" t="s">
        <v>65</v>
      </c>
      <c r="C64" s="92"/>
      <c r="D64" s="59" t="d">
        <v>2025-02-13</v>
      </c>
      <c r="E64" s="93" t="s">
        <v>66</v>
      </c>
      <c r="F64" s="93"/>
      <c r="G64" s="19">
        <v>4</v>
      </c>
      <c r="H64" s="19">
        <v>15000100</v>
      </c>
      <c r="I64" s="19" t="s">
        <v>67</v>
      </c>
      <c r="J64" s="93" t="s">
        <v>68</v>
      </c>
      <c r="K64" s="93"/>
      <c r="L64" s="60" t="s">
        <v>69</v>
      </c>
      <c r="M64" s="36"/>
      <c r="N64" s="36"/>
      <c r="O64" s="36"/>
      <c r="P64" s="36"/>
      <c r="Q64" s="36"/>
      <c r="R64" s="57"/>
      <c r="S64" s="57"/>
      <c r="T64" s="57"/>
      <c r="U64" s="57"/>
      <c r="V64" s="36"/>
      <c r="W64" s="36"/>
    </row>
    <row r="65" spans="2:23" ht="28.9" customHeight="1">
      <c r="B65" s="92" t="s">
        <v>70</v>
      </c>
      <c r="C65" s="92"/>
      <c r="D65" s="59" t="d">
        <v>2025-05-19</v>
      </c>
      <c r="E65" s="94" t="s">
        <v>71</v>
      </c>
      <c r="F65" s="94"/>
      <c r="G65" s="19">
        <v>4</v>
      </c>
      <c r="H65" s="19">
        <v>15000100</v>
      </c>
      <c r="I65" s="19" t="s">
        <v>67</v>
      </c>
      <c r="J65" s="94" t="s">
        <v>72</v>
      </c>
      <c r="K65" s="94"/>
      <c r="L65" s="61">
        <v>1544905.14</v>
      </c>
      <c r="M65" s="36"/>
      <c r="N65" s="36"/>
      <c r="O65" s="36"/>
      <c r="P65" s="36"/>
      <c r="Q65" s="36"/>
      <c r="R65" s="57"/>
      <c r="S65" s="57"/>
      <c r="T65" s="57"/>
      <c r="U65" s="57"/>
      <c r="V65" s="36"/>
      <c r="W65" s="36"/>
    </row>
    <row r="66" spans="2:23" ht="26.15" customHeight="1">
      <c r="B66" s="95"/>
      <c r="C66" s="95"/>
      <c r="D66" s="62"/>
      <c r="E66" s="95"/>
      <c r="F66" s="95"/>
      <c r="G66" s="62"/>
      <c r="H66" s="63"/>
      <c r="I66" s="63"/>
      <c r="J66" s="95"/>
      <c r="K66" s="95"/>
      <c r="L66" s="63"/>
      <c r="M66" s="36"/>
      <c r="N66" s="36"/>
      <c r="O66" s="36"/>
      <c r="P66" s="36"/>
      <c r="Q66" s="36"/>
      <c r="R66" s="57"/>
      <c r="S66" s="57"/>
      <c r="T66" s="57"/>
      <c r="U66" s="57"/>
      <c r="V66" s="36"/>
      <c r="W66" s="36"/>
    </row>
    <row r="67" spans="2:23" ht="25.15" customHeight="1">
      <c r="B67" s="96" t="s">
        <v>73</v>
      </c>
      <c r="C67" s="96"/>
      <c r="D67" s="96"/>
      <c r="E67" s="96"/>
      <c r="F67" s="96"/>
      <c r="G67" s="96"/>
      <c r="H67" s="96"/>
      <c r="I67" s="96"/>
      <c r="J67" s="96"/>
      <c r="K67" s="96"/>
      <c r="L67" s="64">
        <v>7744905.1399999997</v>
      </c>
      <c r="M67" s="36"/>
      <c r="N67" s="36"/>
      <c r="O67" s="36"/>
      <c r="P67" s="36"/>
      <c r="Q67" s="36"/>
      <c r="R67" s="57"/>
      <c r="S67" s="57"/>
      <c r="T67" s="57"/>
      <c r="U67" s="57"/>
      <c r="V67" s="36"/>
      <c r="W67" s="36"/>
    </row>
    <row r="68" spans="2:23" ht="13.9" customHeight="1">
      <c r="B68" s="97" t="s">
        <v>74</v>
      </c>
      <c r="C68" s="97"/>
      <c r="D68" s="97"/>
      <c r="E68" s="97"/>
      <c r="F68" s="97"/>
      <c r="G68" s="97"/>
      <c r="H68" s="97"/>
      <c r="I68" s="97"/>
      <c r="J68" s="97"/>
      <c r="K68" s="97"/>
      <c r="L68" s="36"/>
      <c r="M68" s="36"/>
      <c r="N68" s="36"/>
      <c r="O68" s="36"/>
      <c r="P68" s="36"/>
      <c r="Q68" s="36"/>
      <c r="R68" s="57"/>
      <c r="S68" s="57"/>
      <c r="T68" s="57"/>
      <c r="U68" s="57"/>
      <c r="V68" s="36"/>
      <c r="W68" s="36"/>
    </row>
    <row r="69" spans="2:23" ht="54.75" customHeight="1">
      <c r="B69" s="36"/>
      <c r="C69" s="36"/>
      <c r="D69" s="36"/>
      <c r="E69" s="36"/>
      <c r="F69" s="36"/>
      <c r="G69" s="36"/>
      <c r="H69" s="38"/>
      <c r="I69" s="38"/>
      <c r="J69" s="36"/>
      <c r="K69" s="36"/>
      <c r="L69" s="36"/>
      <c r="M69" s="36"/>
      <c r="N69" s="36"/>
      <c r="O69" s="36"/>
      <c r="P69" s="36"/>
      <c r="Q69" s="36"/>
      <c r="R69" s="57"/>
      <c r="S69" s="57"/>
      <c r="T69" s="57"/>
      <c r="U69" s="57"/>
      <c r="V69" s="36"/>
      <c r="W69" s="36"/>
    </row>
    <row r="70" spans="2:23" ht="54.75" customHeight="1">
      <c r="B70" s="36"/>
      <c r="C70" s="36"/>
      <c r="D70" s="36"/>
      <c r="E70" s="36"/>
      <c r="F70" s="36"/>
      <c r="G70" s="36"/>
      <c r="H70" s="38"/>
      <c r="I70" s="38"/>
      <c r="J70" s="36"/>
      <c r="K70" s="36"/>
      <c r="L70" s="36"/>
      <c r="M70" s="36"/>
      <c r="N70" s="36"/>
      <c r="O70" s="36"/>
      <c r="P70" s="36"/>
      <c r="Q70" s="36"/>
      <c r="R70" s="57"/>
      <c r="S70" s="57"/>
      <c r="T70" s="57"/>
      <c r="U70" s="57"/>
      <c r="V70" s="36"/>
      <c r="W70" s="36"/>
    </row>
    <row r="71" spans="2:23" ht="54.75" customHeight="1">
      <c r="B71" s="36"/>
      <c r="C71" s="36"/>
      <c r="D71" s="36"/>
      <c r="E71" s="36"/>
      <c r="F71" s="36"/>
      <c r="G71" s="36"/>
      <c r="H71" s="38"/>
      <c r="I71" s="38"/>
      <c r="J71" s="36"/>
      <c r="K71" s="36"/>
      <c r="L71" s="36"/>
      <c r="M71" s="36"/>
      <c r="N71" s="36"/>
      <c r="O71" s="36"/>
      <c r="P71" s="36"/>
      <c r="Q71" s="36"/>
      <c r="R71" s="57"/>
      <c r="S71" s="57"/>
      <c r="T71" s="57"/>
      <c r="U71" s="57"/>
      <c r="V71" s="36"/>
      <c r="W71" s="36"/>
    </row>
    <row r="72" spans="2:23" ht="54.75" customHeight="1">
      <c r="B72" s="36"/>
      <c r="C72" s="36"/>
      <c r="D72" s="36"/>
      <c r="E72" s="36"/>
      <c r="F72" s="36"/>
      <c r="G72" s="36"/>
      <c r="H72" s="38"/>
      <c r="I72" s="38"/>
      <c r="J72" s="36"/>
      <c r="K72" s="36"/>
      <c r="L72" s="36"/>
      <c r="M72" s="36"/>
      <c r="N72" s="36"/>
      <c r="O72" s="36"/>
      <c r="P72" s="36"/>
      <c r="Q72" s="36"/>
      <c r="R72" s="57"/>
      <c r="S72" s="57"/>
      <c r="T72" s="57"/>
      <c r="U72" s="57"/>
      <c r="V72" s="36"/>
      <c r="W72" s="36"/>
    </row>
    <row r="73" spans="2:23" ht="54.75" customHeight="1">
      <c r="B73" s="36"/>
      <c r="C73" s="36"/>
      <c r="D73" s="36"/>
      <c r="E73" s="36"/>
      <c r="F73" s="36"/>
      <c r="G73" s="36"/>
      <c r="H73" s="38"/>
      <c r="I73" s="38"/>
      <c r="J73" s="36"/>
      <c r="K73" s="36"/>
      <c r="L73" s="36"/>
      <c r="M73" s="36"/>
      <c r="N73" s="36"/>
      <c r="O73" s="36"/>
      <c r="P73" s="36"/>
      <c r="Q73" s="36"/>
      <c r="R73" s="57"/>
      <c r="S73" s="57"/>
      <c r="T73" s="57"/>
      <c r="U73" s="57"/>
      <c r="V73" s="36"/>
      <c r="W73" s="36"/>
    </row>
    <row r="74" spans="2:23" ht="54.75" customHeight="1">
      <c r="B74" s="36"/>
      <c r="C74" s="36"/>
      <c r="D74" s="36"/>
      <c r="E74" s="36"/>
      <c r="F74" s="36"/>
      <c r="G74" s="36"/>
      <c r="H74" s="38"/>
      <c r="I74" s="38"/>
      <c r="J74" s="36"/>
      <c r="K74" s="36"/>
      <c r="L74" s="36"/>
      <c r="M74" s="36"/>
      <c r="N74" s="36"/>
      <c r="O74" s="36"/>
      <c r="P74" s="36"/>
      <c r="Q74" s="36"/>
      <c r="R74" s="57"/>
      <c r="S74" s="57"/>
      <c r="T74" s="57"/>
      <c r="U74" s="57"/>
      <c r="V74" s="36"/>
      <c r="W74" s="36"/>
    </row>
    <row r="75" spans="2:23" ht="54.75" customHeight="1">
      <c r="B75" s="36"/>
      <c r="C75" s="36"/>
      <c r="D75" s="36"/>
      <c r="E75" s="36"/>
      <c r="F75" s="36"/>
      <c r="G75" s="36"/>
      <c r="H75" s="38"/>
      <c r="I75" s="38"/>
      <c r="J75" s="36"/>
      <c r="K75" s="36"/>
      <c r="L75" s="36"/>
      <c r="M75" s="36"/>
      <c r="N75" s="36"/>
      <c r="O75" s="36"/>
      <c r="P75" s="36"/>
      <c r="Q75" s="36"/>
      <c r="R75" s="36"/>
      <c r="S75" s="55"/>
      <c r="T75" s="36"/>
      <c r="U75" s="36"/>
      <c r="V75" s="36"/>
      <c r="W75" s="36"/>
    </row>
    <row r="76" spans="2:23" ht="54.75" customHeight="1">
      <c r="B76" s="36"/>
      <c r="C76" s="36"/>
      <c r="D76" s="36"/>
      <c r="E76" s="36"/>
      <c r="F76" s="36"/>
      <c r="G76" s="36"/>
      <c r="H76" s="38"/>
      <c r="I76" s="38"/>
      <c r="J76" s="36"/>
      <c r="K76" s="36"/>
      <c r="L76" s="36"/>
      <c r="M76" s="36"/>
      <c r="N76" s="36"/>
      <c r="O76" s="36"/>
      <c r="P76" s="36"/>
      <c r="Q76" s="36"/>
      <c r="R76" s="36"/>
      <c r="S76" s="55"/>
      <c r="T76" s="36"/>
      <c r="U76" s="36"/>
      <c r="V76" s="36"/>
      <c r="W76" s="36"/>
    </row>
    <row r="77" spans="2:23" ht="54.75" customHeight="1">
      <c r="B77" s="36"/>
      <c r="C77" s="36"/>
      <c r="D77" s="36"/>
      <c r="E77" s="36"/>
      <c r="F77" s="36"/>
      <c r="G77" s="36"/>
      <c r="H77" s="38"/>
      <c r="I77" s="38"/>
      <c r="J77" s="36"/>
      <c r="K77" s="36"/>
      <c r="L77" s="36"/>
      <c r="M77" s="36"/>
      <c r="N77" s="36"/>
      <c r="O77" s="36"/>
      <c r="P77" s="36"/>
      <c r="Q77" s="36"/>
      <c r="R77" s="36"/>
      <c r="S77" s="55"/>
      <c r="T77" s="36"/>
      <c r="U77" s="36"/>
      <c r="V77" s="36"/>
      <c r="W77" s="36"/>
    </row>
    <row r="78" spans="2:23" ht="54.75" customHeight="1">
      <c r="B78" s="36"/>
      <c r="C78" s="36"/>
      <c r="D78" s="36"/>
      <c r="E78" s="36"/>
      <c r="F78" s="36"/>
      <c r="G78" s="36"/>
      <c r="H78" s="38"/>
      <c r="I78" s="38"/>
      <c r="J78" s="36"/>
      <c r="K78" s="36"/>
      <c r="L78" s="36"/>
      <c r="M78" s="36"/>
      <c r="N78" s="36"/>
      <c r="O78" s="36"/>
      <c r="P78" s="36"/>
      <c r="Q78" s="36"/>
      <c r="R78" s="36"/>
      <c r="S78" s="55"/>
      <c r="T78" s="36"/>
      <c r="U78" s="36"/>
      <c r="V78" s="36"/>
      <c r="W78" s="36"/>
    </row>
    <row r="79" spans="2:23" ht="54.75" customHeight="1">
      <c r="B79" s="36"/>
      <c r="C79" s="36"/>
      <c r="D79" s="36"/>
      <c r="E79" s="36"/>
      <c r="F79" s="36"/>
      <c r="G79" s="36"/>
      <c r="H79" s="38"/>
      <c r="I79" s="38"/>
      <c r="J79" s="36"/>
      <c r="K79" s="36"/>
      <c r="L79" s="36"/>
      <c r="M79" s="36"/>
      <c r="N79" s="36"/>
      <c r="O79" s="36"/>
      <c r="P79" s="36"/>
      <c r="Q79" s="36"/>
      <c r="R79" s="36"/>
      <c r="S79" s="55"/>
      <c r="T79" s="36"/>
      <c r="U79" s="36"/>
      <c r="V79" s="36"/>
      <c r="W79" s="36"/>
    </row>
    <row r="80" spans="2:23" ht="54.75" customHeight="1">
      <c r="B80" s="36"/>
      <c r="C80" s="36"/>
      <c r="D80" s="36"/>
      <c r="E80" s="36"/>
      <c r="F80" s="36"/>
      <c r="G80" s="36"/>
      <c r="H80" s="38"/>
      <c r="I80" s="38"/>
      <c r="J80" s="36"/>
      <c r="K80" s="36"/>
      <c r="L80" s="36"/>
      <c r="M80" s="36"/>
      <c r="N80" s="36"/>
      <c r="O80" s="36"/>
      <c r="P80" s="36"/>
      <c r="Q80" s="36"/>
      <c r="R80" s="36"/>
      <c r="S80" s="55"/>
      <c r="T80" s="36"/>
      <c r="U80" s="36"/>
      <c r="V80" s="36"/>
      <c r="W80" s="36"/>
    </row>
    <row r="81" spans="2:23" ht="54.75" customHeight="1">
      <c r="B81" s="36"/>
      <c r="C81" s="36"/>
      <c r="D81" s="36"/>
      <c r="E81" s="36"/>
      <c r="F81" s="36"/>
      <c r="G81" s="36"/>
      <c r="H81" s="38"/>
      <c r="I81" s="38"/>
      <c r="J81" s="36"/>
      <c r="K81" s="36"/>
      <c r="L81" s="36"/>
      <c r="M81" s="36"/>
      <c r="N81" s="36"/>
      <c r="O81" s="36"/>
      <c r="P81" s="36"/>
      <c r="Q81" s="36"/>
      <c r="R81" s="36"/>
      <c r="S81" s="55"/>
      <c r="T81" s="36"/>
      <c r="U81" s="36"/>
      <c r="V81" s="36"/>
      <c r="W81" s="36"/>
    </row>
    <row r="82" spans="2:23" ht="54.75" customHeight="1">
      <c r="B82" s="36"/>
      <c r="C82" s="36"/>
      <c r="D82" s="36"/>
      <c r="E82" s="36"/>
      <c r="F82" s="36"/>
      <c r="G82" s="36"/>
      <c r="H82" s="38"/>
      <c r="I82" s="38"/>
      <c r="J82" s="36"/>
      <c r="K82" s="36"/>
      <c r="L82" s="36"/>
      <c r="M82" s="36"/>
      <c r="N82" s="36"/>
      <c r="O82" s="36"/>
      <c r="P82" s="36"/>
      <c r="Q82" s="36"/>
      <c r="R82" s="36"/>
      <c r="S82" s="55"/>
      <c r="T82" s="36"/>
      <c r="U82" s="36"/>
      <c r="V82" s="36"/>
      <c r="W82" s="36"/>
    </row>
    <row r="83" spans="2:23" ht="54.75" customHeight="1">
      <c r="B83" s="36"/>
      <c r="C83" s="36"/>
      <c r="D83" s="36"/>
      <c r="E83" s="36"/>
      <c r="F83" s="36"/>
      <c r="G83" s="36"/>
      <c r="H83" s="38"/>
      <c r="I83" s="38"/>
      <c r="J83" s="36"/>
      <c r="K83" s="36"/>
      <c r="L83" s="36"/>
      <c r="M83" s="36"/>
      <c r="N83" s="36"/>
      <c r="O83" s="36"/>
      <c r="P83" s="36"/>
      <c r="Q83" s="36"/>
      <c r="R83" s="36"/>
      <c r="S83" s="55"/>
      <c r="T83" s="36"/>
      <c r="U83" s="36"/>
      <c r="V83" s="36"/>
      <c r="W83" s="36"/>
    </row>
    <row r="84" spans="2:23" ht="54.75" customHeight="1">
      <c r="B84" s="65"/>
      <c r="C84" s="65"/>
      <c r="D84" s="65"/>
      <c r="E84" s="65"/>
      <c r="F84" s="65"/>
      <c r="G84" s="65"/>
      <c r="H84" s="66"/>
      <c r="I84" s="66"/>
      <c r="J84" s="65"/>
      <c r="K84" s="65"/>
      <c r="L84" s="65"/>
      <c r="M84" s="65"/>
      <c r="N84" s="65"/>
      <c r="O84" s="65"/>
      <c r="P84" s="65"/>
      <c r="Q84" s="65"/>
      <c r="R84" s="65"/>
      <c r="S84" s="67"/>
      <c r="T84" s="65"/>
      <c r="U84" s="65"/>
      <c r="V84" s="65"/>
      <c r="W84" s="65"/>
    </row>
    <row r="85" spans="2:23" ht="54.75" customHeight="1">
      <c r="B85" s="65"/>
      <c r="C85" s="65"/>
      <c r="D85" s="65"/>
      <c r="E85" s="65"/>
      <c r="F85" s="65"/>
      <c r="G85" s="65"/>
      <c r="H85" s="66"/>
      <c r="I85" s="66"/>
      <c r="J85" s="65"/>
      <c r="K85" s="65"/>
      <c r="L85" s="65"/>
      <c r="M85" s="65"/>
      <c r="N85" s="65"/>
      <c r="O85" s="65"/>
      <c r="P85" s="65"/>
      <c r="Q85" s="65"/>
      <c r="R85" s="65"/>
      <c r="S85" s="67"/>
      <c r="T85" s="65"/>
      <c r="U85" s="65"/>
      <c r="V85" s="65"/>
      <c r="W85" s="65"/>
    </row>
    <row r="86" spans="2:23" ht="54.75" customHeight="1">
      <c r="B86" s="65"/>
      <c r="C86" s="65"/>
      <c r="D86" s="65"/>
      <c r="E86" s="65"/>
      <c r="F86" s="65"/>
      <c r="G86" s="65"/>
      <c r="H86" s="66"/>
      <c r="I86" s="66"/>
      <c r="J86" s="65"/>
      <c r="K86" s="65"/>
      <c r="L86" s="65"/>
      <c r="M86" s="65"/>
      <c r="N86" s="65"/>
      <c r="O86" s="65"/>
      <c r="P86" s="65"/>
      <c r="Q86" s="65"/>
      <c r="R86" s="65"/>
      <c r="S86" s="67"/>
      <c r="T86" s="65"/>
      <c r="U86" s="65"/>
      <c r="V86" s="65"/>
      <c r="W86" s="65"/>
    </row>
    <row r="87" spans="2:23" ht="54.75" customHeight="1">
      <c r="B87" s="65"/>
      <c r="C87" s="65"/>
      <c r="D87" s="65"/>
      <c r="E87" s="65"/>
      <c r="F87" s="65"/>
      <c r="G87" s="65"/>
      <c r="H87" s="66"/>
      <c r="I87" s="66"/>
      <c r="J87" s="65"/>
      <c r="K87" s="65"/>
      <c r="L87" s="65"/>
      <c r="M87" s="65"/>
      <c r="N87" s="65"/>
      <c r="O87" s="65"/>
      <c r="P87" s="65"/>
      <c r="Q87" s="65"/>
      <c r="R87" s="65"/>
      <c r="S87" s="67"/>
      <c r="T87" s="65"/>
      <c r="U87" s="65"/>
      <c r="V87" s="65"/>
      <c r="W87" s="65"/>
    </row>
  </sheetData>
  <mergeCells count="61">
    <mergeCell ref="B67:K67"/>
    <mergeCell ref="B68:K68"/>
    <mergeCell ref="B65:C65"/>
    <mergeCell ref="E65:F65"/>
    <mergeCell ref="J65:K65"/>
    <mergeCell ref="B66:C66"/>
    <mergeCell ref="E66:F66"/>
    <mergeCell ref="J66:K66"/>
    <mergeCell ref="B62:L62"/>
    <mergeCell ref="B63:C63"/>
    <mergeCell ref="E63:F63"/>
    <mergeCell ref="J63:K63"/>
    <mergeCell ref="B64:C64"/>
    <mergeCell ref="E64:F64"/>
    <mergeCell ref="J64:K64"/>
    <mergeCell ref="B55:L55"/>
    <mergeCell ref="B56:L56"/>
    <mergeCell ref="B57:L57"/>
    <mergeCell ref="B58:L58"/>
    <mergeCell ref="B59:L59"/>
    <mergeCell ref="B60:L60"/>
    <mergeCell ref="B48:L48"/>
    <mergeCell ref="B49:F49"/>
    <mergeCell ref="B50:F50"/>
    <mergeCell ref="B51:F51"/>
    <mergeCell ref="B52:F52"/>
    <mergeCell ref="B54:C54"/>
    <mergeCell ref="B40:J41"/>
    <mergeCell ref="B42:J42"/>
    <mergeCell ref="B43:J43"/>
    <mergeCell ref="B44:J44"/>
    <mergeCell ref="B45:J45"/>
    <mergeCell ref="B46:J46"/>
    <mergeCell ref="L20:O20"/>
    <mergeCell ref="P20:Q20"/>
    <mergeCell ref="S20:T20"/>
    <mergeCell ref="U20:V20"/>
    <mergeCell ref="W20:W21"/>
    <mergeCell ref="B39:J39"/>
    <mergeCell ref="B15:P15"/>
    <mergeCell ref="B16:W16"/>
    <mergeCell ref="B17:W17"/>
    <mergeCell ref="B18:W18"/>
    <mergeCell ref="B19:B21"/>
    <mergeCell ref="D19:W19"/>
    <mergeCell ref="C20:C21"/>
    <mergeCell ref="D20:D21"/>
    <mergeCell ref="E20:G20"/>
    <mergeCell ref="H20:J20"/>
    <mergeCell ref="B9:O9"/>
    <mergeCell ref="B10:O10"/>
    <mergeCell ref="B11:W11"/>
    <mergeCell ref="B12:O12"/>
    <mergeCell ref="B13:W13"/>
    <mergeCell ref="B14:W14"/>
    <mergeCell ref="B1:W1"/>
    <mergeCell ref="B3:W3"/>
    <mergeCell ref="B5:W5"/>
    <mergeCell ref="B6:O6"/>
    <mergeCell ref="B7:O7"/>
    <mergeCell ref="B8:W8"/>
  </mergeCells>
  <hyperlinks>
    <hyperlink ref="B64" r:id="rId1" xr:uid="{D376F8EB-2517-4079-BCA5-E42DC8D9188E}"/>
    <hyperlink ref="B65" r:id="rId2" xr:uid="{F556EFE3-827E-4246-92F8-E0CFF5C54450}"/>
  </hyperlinks>
  <pageMargins left="0.59015748031496063" right="0.51181102362204722" top="1.0236220472440944" bottom="1.1066929133858268" header="0.62992125984251968" footer="0.31535433070866142"/>
  <pageSetup paperSize="0" fitToHeight="0" orientation="landscape" horizontalDpi="0" verticalDpi="0" copies="0"/>
  <headerFooter alignWithMargins="0">
    <oddFooter>&amp;L&amp;"Calibri1,Regular"&amp;11&amp;K000000Área Responsável: SUPECC/SGI/SES&amp;R&amp;"Calibri1,Regular"&amp;11&amp;K000000Pág &amp;P de &amp;N -&amp;D</oddFooter>
  </headerFooter>
  <drawing r:id="rId3"/>
  <mc:AlternateContent xmlns:mc="http://schemas.openxmlformats.org/markup-compatibility/2006">
    <mc:Choice Requires="v">
      <legacyDrawing r:id="rId4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TotalTime>964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CRER</vt:lpstr>
      <vt:lpstr>CRER!Area_de_impressao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Setorial</cp:lastModifiedBy>
  <cp:revision>92</cp:revision>
  <dcterms:created xsi:type="dcterms:W3CDTF">2025-01-20T14:18:26Z</dcterms:created>
  <dcterms:modified xsi:type="dcterms:W3CDTF">2025-09-18T13:48:06Z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AppVersion">
    <vt:lpwstr>15.0000</vt:lpwstr>
  </property>
</Properties>
</file>